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roman_gumzej_um_si/Documents/Izobraževanje/Učbeniki 2024/BI/Chapter 6/"/>
    </mc:Choice>
  </mc:AlternateContent>
  <xr:revisionPtr revIDLastSave="4" documentId="11_39A9F78CBADCCDE825EE0E0141D9DD4F3832D908" xr6:coauthVersionLast="47" xr6:coauthVersionMax="47" xr10:uidLastSave="{5789C0EC-70CE-45DA-80B3-0FE9AC2A4D5C}"/>
  <bookViews>
    <workbookView xWindow="-120" yWindow="-120" windowWidth="29040" windowHeight="15720" tabRatio="500" xr2:uid="{00000000-000D-0000-FFFF-FFFF00000000}"/>
  </bookViews>
  <sheets>
    <sheet name="VPOM" sheetId="1" r:id="rId1"/>
    <sheet name="Model" sheetId="2" r:id="rId2"/>
    <sheet name="Graph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<sst xmlns="http://schemas.openxmlformats.org/spreadsheetml/2006/main" count="103" uniqueCount="42">
  <si>
    <t>Problem: Choosing the best Android mobile platform below 300 EUR.</t>
  </si>
  <si>
    <t>Rešitev poiščemo z večparametrskim odločitvenim modelom.</t>
  </si>
  <si>
    <t>The procedure of multi-criteria decision making:</t>
  </si>
  <si>
    <r>
      <rPr>
        <sz val="11"/>
        <color theme="1"/>
        <rFont val="Tahoma"/>
        <family val="1"/>
        <charset val="238"/>
      </rPr>
      <t>Representation of variants (V) by their characteristic parameters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</si>
  <si>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t xml:space="preserve">Normalization of parameters by calculating relative the local grade pi,j for each Pi,j (j=1...n), with reference to the j-th maximum Pi,j from all i samples: 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</si>
  <si>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greater value of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is more beneficial;</t>
    </r>
  </si>
  <si>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smaller value of Pi,j is more beneficial.</t>
    </r>
  </si>
  <si>
    <r>
      <t>The grades are weighted according to preferences: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for each j=1...n, by weighs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which need to sum-up to 1, i.e. 100%.</t>
    </r>
  </si>
  <si>
    <r>
      <t>The weighted grades of all variants are summed up: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for each i=1...m to obtain composite grades according to our utility function.</t>
    </r>
  </si>
  <si>
    <r>
      <rPr>
        <sz val="11"/>
        <color theme="1"/>
        <rFont val="Tahoma"/>
        <family val="1"/>
        <charset val="238"/>
      </rPr>
      <t>The best variant is chosen by: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</si>
  <si>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MULTICRITERIA DECISION MODEL</t>
  </si>
  <si>
    <t>(Android Smartphone below 300 EUR)</t>
  </si>
  <si>
    <t>PARAMETERS</t>
  </si>
  <si>
    <t>Price (€)</t>
  </si>
  <si>
    <t>Grade*</t>
  </si>
  <si>
    <t>Performance</t>
  </si>
  <si>
    <t>Properties</t>
  </si>
  <si>
    <t>Camera</t>
  </si>
  <si>
    <t>Model</t>
  </si>
  <si>
    <t>(1-10)</t>
  </si>
  <si>
    <t>proc.speed (GHz)</t>
  </si>
  <si>
    <t>RAM (GB)</t>
  </si>
  <si>
    <t>int.mem. (GB)</t>
  </si>
  <si>
    <t>weight (g)</t>
  </si>
  <si>
    <t>size (mm3)</t>
  </si>
  <si>
    <t>bat.cap. (mAh)</t>
  </si>
  <si>
    <t>(MP)</t>
  </si>
  <si>
    <t>Honor Magic Lite 5</t>
  </si>
  <si>
    <t>Honor X7a</t>
  </si>
  <si>
    <t>Samsung A34</t>
  </si>
  <si>
    <t>Redmi Note 12 Pro</t>
  </si>
  <si>
    <t>Redmi Note 12 S</t>
  </si>
  <si>
    <t>*Vir:</t>
  </si>
  <si>
    <t>www.testberichte.de</t>
  </si>
  <si>
    <t>PARAMETER WEIGHS</t>
  </si>
  <si>
    <t>Grade</t>
  </si>
  <si>
    <t>Utež</t>
  </si>
  <si>
    <t>NORMALIZED PARAMETERS</t>
  </si>
  <si>
    <t>FINAL PARAMETER ASSESSMENT</t>
  </si>
  <si>
    <t>TOTAL:</t>
  </si>
  <si>
    <t>Price</t>
  </si>
  <si>
    <t>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</si>
</sst>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7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charset val="1"/>
    </font>
    <font>
      <sz val="10"/>
      <color theme="1"/>
      <name val="Arial"/>
      <charset val="1"/>
    </font>
    <font>
      <b/>
      <sz val="10"/>
      <color theme="1"/>
      <name val="Calibri"/>
      <charset val="1"/>
    </font>
    <font>
      <b/>
      <sz val="10"/>
      <color theme="1"/>
      <name val="Calibri"/>
      <charset val="238"/>
    </font>
    <font>
      <sz val="11"/>
      <color theme="1"/>
      <name val="Calibri"/>
      <charset val="1"/>
    </font>
    <font>
      <sz val="10"/>
      <color theme="1"/>
      <name val="Calibri"/>
      <charset val="1"/>
    </font>
    <font>
      <u/>
      <sz val="10"/>
      <color rgb="FF0066CC"/>
      <name val="Calibri"/>
      <charset val="1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0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1" applyFont="1"/>
    <xf numFmtId="0" fontId="10" fillId="0" borderId="0" xfId="0" applyFont="1"/>
    <xf numFmtId="0" fontId="0" fillId="5" borderId="2" xfId="0" applyFill="1" applyBorder="1"/>
    <xf numFmtId="166" fontId="15" fillId="7" borderId="1" xfId="0" applyNumberFormat="1" applyFont="1" applyFill="1" applyBorder="1" applyAlignment="1">
      <alignment horizontal="center"/>
    </xf>
    <xf numFmtId="166" fontId="15" fillId="7" borderId="3" xfId="0" applyNumberFormat="1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4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4" fillId="8" borderId="1" xfId="0" applyFont="1" applyFill="1" applyBorder="1"/>
    <xf numFmtId="0" fontId="14" fillId="5" borderId="1" xfId="0" applyFont="1" applyFill="1" applyBorder="1"/>
    <xf numFmtId="0" fontId="14" fillId="8" borderId="1" xfId="0" applyFont="1" applyFill="1" applyBorder="1" applyAlignment="1">
      <alignment horizontal="center"/>
    </xf>
    <xf numFmtId="0" fontId="16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0" fillId="5" borderId="1" xfId="0" applyFill="1" applyBorder="1" applyAlignment="1"/>
  </cellXfs>
  <cellStyles count="5">
    <cellStyle name="Heading 3" xfId="2" xr:uid="{00000000-0005-0000-0000-000006000000}"/>
    <cellStyle name="Hiperłącze" xfId="1" builtinId="8"/>
    <cellStyle name="Normalny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Android Smartphone comparison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Grade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Properties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Camera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TOTAL: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A11" sqref="A11"/>
    </sheetView>
  </sheetViews>
  <sheetFormatPr defaultColWidth="8.375" defaultRowHeight="14.25"/>
  <cols>
    <col min="2" max="2" width="12.875" customWidth="1"/>
  </cols>
  <sheetData>
    <row r="1" spans="1:1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75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2" customFormat="1" ht="19.5" customHeight="1">
      <c r="A5" s="32" t="s">
        <v>2</v>
      </c>
    </row>
    <row r="6" spans="1:10" ht="17.25">
      <c r="A6" s="2" t="s">
        <v>3</v>
      </c>
    </row>
    <row r="7" spans="1:10" ht="17.25">
      <c r="A7" s="2" t="s">
        <v>4</v>
      </c>
    </row>
    <row r="8" spans="1:10" ht="17.25">
      <c r="A8" s="2" t="s">
        <v>5</v>
      </c>
    </row>
    <row r="9" spans="1:10" ht="17.25">
      <c r="A9" s="2" t="s">
        <v>6</v>
      </c>
    </row>
    <row r="10" spans="1:10" ht="17.25">
      <c r="A10" s="2" t="s">
        <v>7</v>
      </c>
    </row>
    <row r="11" spans="1:10" ht="17.25">
      <c r="A11" s="2" t="s">
        <v>8</v>
      </c>
    </row>
    <row r="12" spans="1:10" ht="17.25">
      <c r="A12" s="2" t="s">
        <v>9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zoomScaleNormal="100" workbookViewId="0">
      <selection activeCell="B11" sqref="B11"/>
    </sheetView>
  </sheetViews>
  <sheetFormatPr defaultColWidth="8.375" defaultRowHeight="14.25"/>
  <cols>
    <col min="1" max="1" width="19" customWidth="1"/>
    <col min="2" max="5" width="14.5" customWidth="1"/>
    <col min="6" max="6" width="16.375" customWidth="1"/>
    <col min="7" max="8" width="14.5" customWidth="1"/>
    <col min="9" max="9" width="16.5" customWidth="1"/>
    <col min="10" max="11" width="14.625" customWidth="1"/>
    <col min="12" max="13" width="8.875" customWidth="1"/>
    <col min="14" max="256" width="19" customWidth="1"/>
    <col min="257" max="1024" width="10.75" customWidth="1"/>
  </cols>
  <sheetData>
    <row r="1" spans="1:10" ht="15" customHeight="1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" customHeigh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" customHeight="1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" customHeight="1">
      <c r="B4" s="3"/>
      <c r="C4" s="3"/>
      <c r="D4" s="3"/>
      <c r="E4" s="3"/>
      <c r="F4" s="3"/>
      <c r="G4" s="3"/>
    </row>
    <row r="5" spans="1:10" ht="15" customHeight="1">
      <c r="B5" s="3"/>
      <c r="C5" s="3"/>
      <c r="D5" s="3"/>
      <c r="E5" s="3"/>
    </row>
    <row r="7" spans="1:10" ht="15" customHeight="1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15" customHeight="1">
      <c r="A8" s="4"/>
      <c r="B8" s="5" t="s">
        <v>13</v>
      </c>
      <c r="C8" s="5" t="s">
        <v>14</v>
      </c>
      <c r="D8" s="36" t="s">
        <v>15</v>
      </c>
      <c r="E8" s="36"/>
      <c r="F8" s="36"/>
      <c r="G8" s="36" t="s">
        <v>16</v>
      </c>
      <c r="H8" s="36"/>
      <c r="I8" s="36"/>
      <c r="J8" s="5" t="s">
        <v>17</v>
      </c>
    </row>
    <row r="9" spans="1:10" s="3" customFormat="1" ht="15" customHeight="1">
      <c r="A9" s="6" t="s">
        <v>18</v>
      </c>
      <c r="B9" s="7"/>
      <c r="C9" s="8" t="s">
        <v>19</v>
      </c>
      <c r="D9" s="8" t="s">
        <v>20</v>
      </c>
      <c r="E9" s="8" t="s">
        <v>21</v>
      </c>
      <c r="F9" s="8" t="s">
        <v>22</v>
      </c>
      <c r="G9" s="8" t="s">
        <v>23</v>
      </c>
      <c r="H9" s="8" t="s">
        <v>24</v>
      </c>
      <c r="I9" s="8" t="s">
        <v>25</v>
      </c>
      <c r="J9" s="8" t="s">
        <v>26</v>
      </c>
    </row>
    <row r="10" spans="1:10" ht="15" customHeight="1">
      <c r="A10" s="9" t="s">
        <v>27</v>
      </c>
      <c r="B10" s="10">
        <v>263</v>
      </c>
      <c r="C10" s="11">
        <v>2</v>
      </c>
      <c r="D10" s="11">
        <v>2.2000000000000002</v>
      </c>
      <c r="E10" s="11">
        <v>6</v>
      </c>
      <c r="F10" s="11">
        <v>128</v>
      </c>
      <c r="G10" s="11">
        <v>175</v>
      </c>
      <c r="H10" s="12">
        <f>73.9*7.9*161.6</f>
        <v>94343.696000000011</v>
      </c>
      <c r="I10" s="11">
        <v>5100</v>
      </c>
      <c r="J10" s="11">
        <v>64</v>
      </c>
    </row>
    <row r="11" spans="1:10" ht="15" customHeight="1">
      <c r="A11" s="9" t="s">
        <v>28</v>
      </c>
      <c r="B11" s="10">
        <v>209.99</v>
      </c>
      <c r="C11" s="11">
        <v>2.5</v>
      </c>
      <c r="D11" s="11">
        <v>2.2999999999999998</v>
      </c>
      <c r="E11" s="11">
        <v>4</v>
      </c>
      <c r="F11" s="11">
        <v>128</v>
      </c>
      <c r="G11" s="11">
        <v>196</v>
      </c>
      <c r="H11" s="12">
        <f>76.85*8.27*167.48</f>
        <v>106441.83025999999</v>
      </c>
      <c r="I11" s="11">
        <v>6000</v>
      </c>
      <c r="J11" s="11">
        <v>50</v>
      </c>
    </row>
    <row r="12" spans="1:10" ht="15" customHeight="1">
      <c r="A12" s="9" t="s">
        <v>29</v>
      </c>
      <c r="B12" s="10">
        <v>297</v>
      </c>
      <c r="C12" s="11">
        <v>1.8</v>
      </c>
      <c r="D12" s="11">
        <v>2.6</v>
      </c>
      <c r="E12" s="11">
        <v>8</v>
      </c>
      <c r="F12" s="11">
        <v>256</v>
      </c>
      <c r="G12" s="11">
        <v>199</v>
      </c>
      <c r="H12" s="12">
        <f>78.1*8.2*161.3</f>
        <v>103299.74599999998</v>
      </c>
      <c r="I12" s="11">
        <v>5000</v>
      </c>
      <c r="J12" s="11">
        <v>48</v>
      </c>
    </row>
    <row r="13" spans="1:10" ht="15" customHeight="1">
      <c r="A13" s="9" t="s">
        <v>30</v>
      </c>
      <c r="B13" s="10">
        <v>239.99</v>
      </c>
      <c r="C13" s="11">
        <v>1.9</v>
      </c>
      <c r="D13" s="11">
        <v>2.6</v>
      </c>
      <c r="E13" s="11">
        <v>6</v>
      </c>
      <c r="F13" s="11">
        <v>128</v>
      </c>
      <c r="G13" s="11">
        <v>187</v>
      </c>
      <c r="H13" s="12">
        <f>76*8*163</f>
        <v>99104</v>
      </c>
      <c r="I13" s="11">
        <v>5000</v>
      </c>
      <c r="J13" s="11">
        <v>50</v>
      </c>
    </row>
    <row r="14" spans="1:10" ht="15" customHeight="1">
      <c r="A14" s="9" t="s">
        <v>31</v>
      </c>
      <c r="B14" s="10">
        <v>223.99</v>
      </c>
      <c r="C14" s="11">
        <v>1.7</v>
      </c>
      <c r="D14" s="11">
        <v>2.0499999999999998</v>
      </c>
      <c r="E14" s="11">
        <v>8</v>
      </c>
      <c r="F14" s="11">
        <v>256</v>
      </c>
      <c r="G14" s="11">
        <v>176</v>
      </c>
      <c r="H14" s="12">
        <f>73.9*8.1*159.9</f>
        <v>95714.541000000012</v>
      </c>
      <c r="I14" s="11">
        <v>5000</v>
      </c>
      <c r="J14" s="11">
        <v>108</v>
      </c>
    </row>
    <row r="15" spans="1:10" ht="15" customHeight="1">
      <c r="A15" s="13" t="s">
        <v>32</v>
      </c>
      <c r="B15" s="14" t="s">
        <v>33</v>
      </c>
      <c r="C15" s="15"/>
      <c r="D15" s="15"/>
      <c r="E15" s="15"/>
      <c r="F15" s="15"/>
      <c r="G15" s="15"/>
      <c r="H15" s="15"/>
      <c r="I15" s="15"/>
      <c r="J15" s="15"/>
    </row>
    <row r="17" spans="1:11" ht="15" customHeight="1">
      <c r="A17" s="37" t="s">
        <v>34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1" ht="15" customHeight="1">
      <c r="A18" s="4"/>
      <c r="B18" s="5" t="s">
        <v>13</v>
      </c>
      <c r="C18" s="5" t="s">
        <v>35</v>
      </c>
      <c r="D18" s="36" t="s">
        <v>15</v>
      </c>
      <c r="E18" s="36"/>
      <c r="F18" s="36"/>
      <c r="G18" s="36" t="s">
        <v>16</v>
      </c>
      <c r="H18" s="36"/>
      <c r="I18" s="36"/>
      <c r="J18" s="5" t="s">
        <v>17</v>
      </c>
    </row>
    <row r="19" spans="1:11" ht="15" customHeight="1">
      <c r="A19" s="6"/>
      <c r="B19" s="7"/>
      <c r="C19" s="8"/>
      <c r="D19" s="8" t="s">
        <v>20</v>
      </c>
      <c r="E19" s="8" t="s">
        <v>21</v>
      </c>
      <c r="F19" s="8" t="s">
        <v>22</v>
      </c>
      <c r="G19" s="8" t="s">
        <v>23</v>
      </c>
      <c r="H19" s="8" t="s">
        <v>24</v>
      </c>
      <c r="I19" s="8" t="s">
        <v>25</v>
      </c>
      <c r="J19" s="8" t="s">
        <v>26</v>
      </c>
    </row>
    <row r="20" spans="1:11" ht="15" customHeight="1">
      <c r="A20" s="16"/>
      <c r="B20" s="16"/>
      <c r="C20" s="16"/>
      <c r="D20" s="17">
        <v>0.1</v>
      </c>
      <c r="E20" s="18">
        <v>0.05</v>
      </c>
      <c r="F20" s="18">
        <v>0.05</v>
      </c>
      <c r="G20" s="19">
        <v>0.1</v>
      </c>
      <c r="H20" s="20">
        <v>0.1</v>
      </c>
      <c r="I20" s="20">
        <v>0.1</v>
      </c>
      <c r="J20" s="21"/>
    </row>
    <row r="21" spans="1:11" ht="15" customHeight="1">
      <c r="A21" s="22" t="s">
        <v>36</v>
      </c>
      <c r="B21" s="19">
        <v>0.2</v>
      </c>
      <c r="C21" s="20">
        <v>0.1</v>
      </c>
      <c r="D21" s="38">
        <f>SUM(D20:F20)</f>
        <v>0.2</v>
      </c>
      <c r="E21" s="38"/>
      <c r="F21" s="38"/>
      <c r="G21" s="38">
        <v>0.3</v>
      </c>
      <c r="H21" s="38"/>
      <c r="I21" s="38"/>
      <c r="J21" s="19">
        <v>0.2</v>
      </c>
      <c r="K21" s="23"/>
    </row>
    <row r="24" spans="1:11" ht="15" customHeight="1">
      <c r="A24" s="37" t="s">
        <v>37</v>
      </c>
      <c r="B24" s="37"/>
      <c r="C24" s="37"/>
      <c r="D24" s="37"/>
      <c r="E24" s="37"/>
      <c r="F24" s="37"/>
      <c r="G24" s="37"/>
      <c r="H24" s="37"/>
      <c r="I24" s="37"/>
      <c r="J24" s="37"/>
    </row>
    <row r="25" spans="1:11" ht="15" customHeight="1">
      <c r="A25" s="4"/>
      <c r="B25" s="5" t="s">
        <v>13</v>
      </c>
      <c r="C25" s="5" t="s">
        <v>14</v>
      </c>
      <c r="D25" s="36" t="s">
        <v>15</v>
      </c>
      <c r="E25" s="36"/>
      <c r="F25" s="36"/>
      <c r="G25" s="36" t="s">
        <v>16</v>
      </c>
      <c r="H25" s="36"/>
      <c r="I25" s="36"/>
      <c r="J25" s="5" t="s">
        <v>17</v>
      </c>
    </row>
    <row r="26" spans="1:11" ht="15" customHeight="1">
      <c r="A26" s="6" t="s">
        <v>18</v>
      </c>
      <c r="B26" s="7"/>
      <c r="C26" s="8" t="s">
        <v>19</v>
      </c>
      <c r="D26" s="8" t="s">
        <v>20</v>
      </c>
      <c r="E26" s="8" t="s">
        <v>21</v>
      </c>
      <c r="F26" s="8" t="s">
        <v>22</v>
      </c>
      <c r="G26" s="8" t="s">
        <v>23</v>
      </c>
      <c r="H26" s="8" t="s">
        <v>24</v>
      </c>
      <c r="I26" s="8" t="s">
        <v>25</v>
      </c>
      <c r="J26" s="8" t="s">
        <v>26</v>
      </c>
    </row>
    <row r="27" spans="1:11" ht="15" customHeight="1">
      <c r="A27" s="9" t="s">
        <v>27</v>
      </c>
      <c r="B27" s="24">
        <f>1-B10/MAX($B$10:$B$14)</f>
        <v>0.11447811447811451</v>
      </c>
      <c r="C27" s="24">
        <f>1-C10/MAX($C$10:$C$14)</f>
        <v>0.19999999999999996</v>
      </c>
      <c r="D27" s="24">
        <f>D10/MAX($D$10:$D$14)</f>
        <v>0.84615384615384615</v>
      </c>
      <c r="E27" s="24">
        <f>E10/MAX($E$10:$E$14)</f>
        <v>0.75</v>
      </c>
      <c r="F27" s="24">
        <f>F10/MAX($F$10:$F$14)</f>
        <v>0.5</v>
      </c>
      <c r="G27" s="24">
        <f>1-G10/MAX($G$10:$G$14)</f>
        <v>0.12060301507537685</v>
      </c>
      <c r="H27" s="24">
        <f>1-H10/MAX($H$10:$H$14)</f>
        <v>0.11365958505644336</v>
      </c>
      <c r="I27" s="24">
        <f>I10/MAX($I$10:$I$14)</f>
        <v>0.85</v>
      </c>
      <c r="J27" s="24">
        <f>J10/MAX($J$10:$J$14)</f>
        <v>0.59259259259259256</v>
      </c>
    </row>
    <row r="28" spans="1:11" ht="15" customHeight="1">
      <c r="A28" s="9" t="s">
        <v>28</v>
      </c>
      <c r="B28" s="24">
        <f>1-B11/MAX($B$10:$B$14)</f>
        <v>0.29296296296296298</v>
      </c>
      <c r="C28" s="24">
        <f>1-C11/MAX($C$10:$C$14)</f>
        <v>0</v>
      </c>
      <c r="D28" s="24">
        <f>D11/MAX($D$10:$D$14)</f>
        <v>0.88461538461538447</v>
      </c>
      <c r="E28" s="24">
        <f>E11/MAX($E$10:$E$14)</f>
        <v>0.5</v>
      </c>
      <c r="F28" s="24">
        <f>F11/MAX($F$10:$F$14)</f>
        <v>0.5</v>
      </c>
      <c r="G28" s="24">
        <f>1-G11/MAX($G$10:$G$14)</f>
        <v>1.5075376884422065E-2</v>
      </c>
      <c r="H28" s="24">
        <f>1-H11/MAX($H$10:$H$14)</f>
        <v>0</v>
      </c>
      <c r="I28" s="24">
        <f>I11/MAX($I$10:$I$14)</f>
        <v>1</v>
      </c>
      <c r="J28" s="24">
        <f>J11/MAX($J$10:$J$14)</f>
        <v>0.46296296296296297</v>
      </c>
    </row>
    <row r="29" spans="1:11" ht="15" customHeight="1">
      <c r="A29" s="9" t="s">
        <v>29</v>
      </c>
      <c r="B29" s="24">
        <f>1-B12/MAX($B$10:$B$14)</f>
        <v>0</v>
      </c>
      <c r="C29" s="24">
        <f>1-C12/MAX($C$10:$C$14)</f>
        <v>0.28000000000000003</v>
      </c>
      <c r="D29" s="24">
        <f>D12/MAX($D$10:$D$14)</f>
        <v>1</v>
      </c>
      <c r="E29" s="24">
        <f>E12/MAX($E$10:$E$14)</f>
        <v>1</v>
      </c>
      <c r="F29" s="24">
        <f>F12/MAX($F$10:$F$14)</f>
        <v>1</v>
      </c>
      <c r="G29" s="24">
        <f>1-G12/MAX($G$10:$G$14)</f>
        <v>0</v>
      </c>
      <c r="H29" s="24">
        <f>1-H12/MAX($H$10:$H$14)</f>
        <v>2.9519261857157031E-2</v>
      </c>
      <c r="I29" s="24">
        <f>I12/MAX($I$10:$I$14)</f>
        <v>0.83333333333333337</v>
      </c>
      <c r="J29" s="24">
        <f>J12/MAX($J$10:$J$14)</f>
        <v>0.44444444444444442</v>
      </c>
    </row>
    <row r="30" spans="1:11" ht="15" customHeight="1">
      <c r="A30" s="9" t="s">
        <v>30</v>
      </c>
      <c r="B30" s="24">
        <f>1-B13/MAX($B$10:$B$14)</f>
        <v>0.19195286195286188</v>
      </c>
      <c r="C30" s="24">
        <f>1-C13/MAX($C$10:$C$14)</f>
        <v>0.24</v>
      </c>
      <c r="D30" s="24">
        <f>D13/MAX($D$10:$D$14)</f>
        <v>1</v>
      </c>
      <c r="E30" s="24">
        <f>E13/MAX($E$10:$E$14)</f>
        <v>0.75</v>
      </c>
      <c r="F30" s="24">
        <f>F13/MAX($F$10:$F$14)</f>
        <v>0.5</v>
      </c>
      <c r="G30" s="24">
        <f>1-G13/MAX($G$10:$G$14)</f>
        <v>6.0301507537688481E-2</v>
      </c>
      <c r="H30" s="24">
        <f>1-H13/MAX($H$10:$H$14)</f>
        <v>6.893746793038269E-2</v>
      </c>
      <c r="I30" s="24">
        <f>I13/MAX($I$10:$I$14)</f>
        <v>0.83333333333333337</v>
      </c>
      <c r="J30" s="24">
        <f>J13/MAX($J$10:$J$14)</f>
        <v>0.46296296296296297</v>
      </c>
    </row>
    <row r="31" spans="1:11" ht="15" customHeight="1">
      <c r="A31" s="9" t="s">
        <v>31</v>
      </c>
      <c r="B31" s="24">
        <f>1-B14/MAX($B$10:$B$14)</f>
        <v>0.24582491582491584</v>
      </c>
      <c r="C31" s="24">
        <f>1-C14/MAX($C$10:$C$14)</f>
        <v>0.32000000000000006</v>
      </c>
      <c r="D31" s="24">
        <f>D14/MAX($D$10:$D$14)</f>
        <v>0.78846153846153832</v>
      </c>
      <c r="E31" s="24">
        <f>E14/MAX($E$10:$E$14)</f>
        <v>1</v>
      </c>
      <c r="F31" s="24">
        <f>F14/MAX($F$10:$F$14)</f>
        <v>1</v>
      </c>
      <c r="G31" s="24">
        <f>1-G14/MAX($G$10:$G$14)</f>
        <v>0.11557788944723613</v>
      </c>
      <c r="H31" s="24">
        <f>1-H14/MAX($H$10:$H$14)</f>
        <v>0.10078076667600488</v>
      </c>
      <c r="I31" s="24">
        <f>I14/MAX($I$10:$I$14)</f>
        <v>0.83333333333333337</v>
      </c>
      <c r="J31" s="24">
        <f>J14/MAX($J$10:$J$14)</f>
        <v>1</v>
      </c>
    </row>
    <row r="34" spans="1:11" ht="15" customHeight="1">
      <c r="A34" s="37" t="s">
        <v>38</v>
      </c>
      <c r="B34" s="37"/>
      <c r="C34" s="37"/>
      <c r="D34" s="37"/>
      <c r="E34" s="37"/>
      <c r="F34" s="37"/>
      <c r="G34" s="37"/>
      <c r="H34" s="37"/>
      <c r="I34" s="37"/>
      <c r="J34" s="37"/>
      <c r="K34" s="25" t="s">
        <v>39</v>
      </c>
    </row>
    <row r="35" spans="1:11" ht="15" customHeight="1">
      <c r="A35" s="4"/>
      <c r="B35" s="5" t="s">
        <v>13</v>
      </c>
      <c r="C35" s="5" t="s">
        <v>14</v>
      </c>
      <c r="D35" s="36" t="s">
        <v>15</v>
      </c>
      <c r="E35" s="36"/>
      <c r="F35" s="36"/>
      <c r="G35" s="36" t="s">
        <v>16</v>
      </c>
      <c r="H35" s="36"/>
      <c r="I35" s="36"/>
      <c r="J35" s="5" t="s">
        <v>17</v>
      </c>
      <c r="K35" s="39"/>
    </row>
    <row r="36" spans="1:11" ht="15" customHeight="1">
      <c r="A36" s="6" t="s">
        <v>18</v>
      </c>
      <c r="B36" s="7"/>
      <c r="C36" s="8" t="s">
        <v>19</v>
      </c>
      <c r="D36" s="8" t="s">
        <v>20</v>
      </c>
      <c r="E36" s="8" t="s">
        <v>21</v>
      </c>
      <c r="F36" s="8" t="s">
        <v>22</v>
      </c>
      <c r="G36" s="8" t="s">
        <v>23</v>
      </c>
      <c r="H36" s="8" t="s">
        <v>24</v>
      </c>
      <c r="I36" s="8" t="s">
        <v>25</v>
      </c>
      <c r="J36" s="8" t="s">
        <v>26</v>
      </c>
      <c r="K36" s="39"/>
    </row>
    <row r="37" spans="1:11" ht="15" customHeight="1">
      <c r="A37" s="9" t="s">
        <v>27</v>
      </c>
      <c r="B37" s="24">
        <f>$B$21*B27</f>
        <v>2.2895622895622903E-2</v>
      </c>
      <c r="C37" s="24">
        <f>$C$21*C27</f>
        <v>1.9999999999999997E-2</v>
      </c>
      <c r="D37" s="24">
        <f>$D$20*D27</f>
        <v>8.461538461538462E-2</v>
      </c>
      <c r="E37" s="24">
        <f>$E$20*E27</f>
        <v>3.7500000000000006E-2</v>
      </c>
      <c r="F37" s="24">
        <f>$F$20*F27</f>
        <v>2.5000000000000001E-2</v>
      </c>
      <c r="G37" s="24">
        <f>$G$20*G27</f>
        <v>1.2060301507537686E-2</v>
      </c>
      <c r="H37" s="24">
        <f>$H$20*H27</f>
        <v>1.1365958505644336E-2</v>
      </c>
      <c r="I37" s="24">
        <f>$I$20*I27</f>
        <v>8.5000000000000006E-2</v>
      </c>
      <c r="J37" s="24">
        <f>$J$21*J27</f>
        <v>0.11851851851851852</v>
      </c>
      <c r="K37" s="24">
        <f>SUM(B37:J37)</f>
        <v>0.41695578604270805</v>
      </c>
    </row>
    <row r="38" spans="1:11" ht="15" customHeight="1">
      <c r="A38" s="9" t="s">
        <v>28</v>
      </c>
      <c r="B38" s="24">
        <f>$B$21*B28</f>
        <v>5.8592592592592599E-2</v>
      </c>
      <c r="C38" s="24">
        <f>$C$21*C28</f>
        <v>0</v>
      </c>
      <c r="D38" s="24">
        <f>$D$20*D28</f>
        <v>8.8461538461538453E-2</v>
      </c>
      <c r="E38" s="24">
        <f>$E$20*E28</f>
        <v>2.5000000000000001E-2</v>
      </c>
      <c r="F38" s="24">
        <f>$F$20*F28</f>
        <v>2.5000000000000001E-2</v>
      </c>
      <c r="G38" s="24">
        <f>$G$20*G28</f>
        <v>1.5075376884422067E-3</v>
      </c>
      <c r="H38" s="24">
        <f>$H$20*H28</f>
        <v>0</v>
      </c>
      <c r="I38" s="24">
        <f>$I$20*I28</f>
        <v>0.1</v>
      </c>
      <c r="J38" s="24">
        <f>$J$21*J28</f>
        <v>9.2592592592592601E-2</v>
      </c>
      <c r="K38" s="24">
        <f>SUM(B38:J38)</f>
        <v>0.3911542613351659</v>
      </c>
    </row>
    <row r="39" spans="1:11" ht="15" customHeight="1">
      <c r="A39" s="9" t="s">
        <v>29</v>
      </c>
      <c r="B39" s="24">
        <f>$B$21*B29</f>
        <v>0</v>
      </c>
      <c r="C39" s="24">
        <f>$C$21*C29</f>
        <v>2.8000000000000004E-2</v>
      </c>
      <c r="D39" s="24">
        <f>$D$20*D29</f>
        <v>0.1</v>
      </c>
      <c r="E39" s="24">
        <f>$E$20*E29</f>
        <v>0.05</v>
      </c>
      <c r="F39" s="24">
        <f>$F$20*F29</f>
        <v>0.05</v>
      </c>
      <c r="G39" s="24">
        <f>$G$20*G29</f>
        <v>0</v>
      </c>
      <c r="H39" s="24">
        <f>$H$20*H29</f>
        <v>2.9519261857157033E-3</v>
      </c>
      <c r="I39" s="24">
        <f>$I$20*I29</f>
        <v>8.3333333333333343E-2</v>
      </c>
      <c r="J39" s="24">
        <f>$J$21*J29</f>
        <v>8.8888888888888892E-2</v>
      </c>
      <c r="K39" s="24">
        <f>SUM(B39:J39)</f>
        <v>0.40317414840793797</v>
      </c>
    </row>
    <row r="40" spans="1:11" ht="15" customHeight="1">
      <c r="A40" s="9" t="s">
        <v>30</v>
      </c>
      <c r="B40" s="24">
        <f>$B$21*B30</f>
        <v>3.8390572390572378E-2</v>
      </c>
      <c r="C40" s="24">
        <f>$C$21*C30</f>
        <v>2.4E-2</v>
      </c>
      <c r="D40" s="24">
        <f>$D$20*D30</f>
        <v>0.1</v>
      </c>
      <c r="E40" s="24">
        <f>$E$20*E30</f>
        <v>3.7500000000000006E-2</v>
      </c>
      <c r="F40" s="24">
        <f>$F$20*F30</f>
        <v>2.5000000000000001E-2</v>
      </c>
      <c r="G40" s="24">
        <f>$G$20*G30</f>
        <v>6.0301507537688483E-3</v>
      </c>
      <c r="H40" s="24">
        <f>$H$20*H30</f>
        <v>6.8937467930382697E-3</v>
      </c>
      <c r="I40" s="24">
        <f>$I$20*I30</f>
        <v>8.3333333333333343E-2</v>
      </c>
      <c r="J40" s="24">
        <f>$J$21*J30</f>
        <v>9.2592592592592601E-2</v>
      </c>
      <c r="K40" s="24">
        <f>SUM(B40:J40)</f>
        <v>0.41374039586330547</v>
      </c>
    </row>
    <row r="41" spans="1:11" ht="15" customHeight="1">
      <c r="A41" s="9" t="s">
        <v>31</v>
      </c>
      <c r="B41" s="24">
        <f>$B$21*B31</f>
        <v>4.9164983164983168E-2</v>
      </c>
      <c r="C41" s="24">
        <f>$C$21*C31</f>
        <v>3.2000000000000008E-2</v>
      </c>
      <c r="D41" s="24">
        <f>$D$20*D31</f>
        <v>7.8846153846153844E-2</v>
      </c>
      <c r="E41" s="24">
        <f>$E$20*E31</f>
        <v>0.05</v>
      </c>
      <c r="F41" s="24">
        <f>$F$20*F31</f>
        <v>0.05</v>
      </c>
      <c r="G41" s="24">
        <f>$G$20*G31</f>
        <v>1.1557788944723613E-2</v>
      </c>
      <c r="H41" s="24">
        <f>$H$20*H31</f>
        <v>1.0078076667600489E-2</v>
      </c>
      <c r="I41" s="24">
        <f>$I$20*I31</f>
        <v>8.3333333333333343E-2</v>
      </c>
      <c r="J41" s="24">
        <f>$J$21*J31</f>
        <v>0.2</v>
      </c>
      <c r="K41" s="24">
        <f>SUM(B41:J41)</f>
        <v>0.56498033595679442</v>
      </c>
    </row>
    <row r="43" spans="1:11" ht="15" customHeight="1">
      <c r="A43" s="37" t="s">
        <v>38</v>
      </c>
      <c r="B43" s="37"/>
      <c r="C43" s="37"/>
      <c r="D43" s="37"/>
      <c r="E43" s="37"/>
      <c r="F43" s="37"/>
      <c r="G43" s="37"/>
    </row>
    <row r="44" spans="1:11" ht="15" customHeight="1">
      <c r="A44" s="26" t="s">
        <v>18</v>
      </c>
      <c r="B44" s="22" t="s">
        <v>40</v>
      </c>
      <c r="C44" s="22" t="s">
        <v>35</v>
      </c>
      <c r="D44" s="22" t="s">
        <v>15</v>
      </c>
      <c r="E44" s="22" t="s">
        <v>16</v>
      </c>
      <c r="F44" s="22" t="s">
        <v>17</v>
      </c>
      <c r="G44" s="27" t="s">
        <v>39</v>
      </c>
    </row>
    <row r="45" spans="1:11" ht="15" customHeight="1">
      <c r="A45" s="9" t="s">
        <v>27</v>
      </c>
      <c r="B45" s="24">
        <f>$B$21*B27</f>
        <v>2.2895622895622903E-2</v>
      </c>
      <c r="C45" s="24">
        <f>$C$21*C27</f>
        <v>1.9999999999999997E-2</v>
      </c>
      <c r="D45" s="24">
        <f>SUM(D37:F37)</f>
        <v>0.14711538461538462</v>
      </c>
      <c r="E45" s="24">
        <f>SUM(G37:I37)</f>
        <v>0.10842626001318204</v>
      </c>
      <c r="F45" s="24">
        <f>$J$21*J27</f>
        <v>0.11851851851851852</v>
      </c>
      <c r="G45" s="24">
        <f>SUM(B45:F45)</f>
        <v>0.41695578604270805</v>
      </c>
    </row>
    <row r="46" spans="1:11" ht="15" customHeight="1">
      <c r="A46" s="9" t="s">
        <v>28</v>
      </c>
      <c r="B46" s="24">
        <f>$B$21*B28</f>
        <v>5.8592592592592599E-2</v>
      </c>
      <c r="C46" s="24">
        <f>$C$21*C28</f>
        <v>0</v>
      </c>
      <c r="D46" s="24">
        <f>SUM(D38:F38)</f>
        <v>0.13846153846153844</v>
      </c>
      <c r="E46" s="24">
        <f>SUM(G38:I38)</f>
        <v>0.10150753768844221</v>
      </c>
      <c r="F46" s="24">
        <f>$J$21*J28</f>
        <v>9.2592592592592601E-2</v>
      </c>
      <c r="G46" s="24">
        <f>SUM(B46:F46)</f>
        <v>0.3911542613351659</v>
      </c>
    </row>
    <row r="47" spans="1:11" ht="15" customHeight="1">
      <c r="A47" s="9" t="s">
        <v>29</v>
      </c>
      <c r="B47" s="24">
        <f>$B$21*B29</f>
        <v>0</v>
      </c>
      <c r="C47" s="24">
        <f>$C$21*C29</f>
        <v>2.8000000000000004E-2</v>
      </c>
      <c r="D47" s="24">
        <f>SUM(D39:F39)</f>
        <v>0.2</v>
      </c>
      <c r="E47" s="24">
        <f>SUM(G39:I39)</f>
        <v>8.6285259519049043E-2</v>
      </c>
      <c r="F47" s="24">
        <f>$J$21*J29</f>
        <v>8.8888888888888892E-2</v>
      </c>
      <c r="G47" s="24">
        <f>SUM(B47:F47)</f>
        <v>0.40317414840793797</v>
      </c>
    </row>
    <row r="48" spans="1:11" ht="15" customHeight="1">
      <c r="A48" s="9" t="s">
        <v>30</v>
      </c>
      <c r="B48" s="24">
        <f>$B$21*B30</f>
        <v>3.8390572390572378E-2</v>
      </c>
      <c r="C48" s="24">
        <f>$C$21*C30</f>
        <v>2.4E-2</v>
      </c>
      <c r="D48" s="24">
        <f>SUM(D40:F40)</f>
        <v>0.16250000000000001</v>
      </c>
      <c r="E48" s="24">
        <f>SUM(G40:I40)</f>
        <v>9.625723088014046E-2</v>
      </c>
      <c r="F48" s="24">
        <f>$J$21*J30</f>
        <v>9.2592592592592601E-2</v>
      </c>
      <c r="G48" s="24">
        <f>SUM(B48:F48)</f>
        <v>0.41374039586330547</v>
      </c>
    </row>
    <row r="49" spans="1:7" ht="15" customHeight="1">
      <c r="A49" s="9" t="s">
        <v>31</v>
      </c>
      <c r="B49" s="24">
        <f>$B$21*B31</f>
        <v>4.9164983164983168E-2</v>
      </c>
      <c r="C49" s="24">
        <f>$C$21*C31</f>
        <v>3.2000000000000008E-2</v>
      </c>
      <c r="D49" s="24">
        <f>SUM(D41:F41)</f>
        <v>0.17884615384615382</v>
      </c>
      <c r="E49" s="24">
        <f>SUM(G41:I41)</f>
        <v>0.10496919894565744</v>
      </c>
      <c r="F49" s="24">
        <f>$J$21*J31</f>
        <v>0.2</v>
      </c>
      <c r="G49" s="24">
        <f>SUM(B49:F49)</f>
        <v>0.56498033595679442</v>
      </c>
    </row>
    <row r="51" spans="1:7">
      <c r="A51" s="28" t="s">
        <v>41</v>
      </c>
      <c r="B51" s="29">
        <f>MAX(G46:G49)</f>
        <v>0.56498033595679442</v>
      </c>
      <c r="C51" s="30" t="str">
        <f>INDEX(A46:A49,MATCH(B51,G46:G49,0),1)</f>
        <v>Redmi Note 12 S</v>
      </c>
    </row>
  </sheetData>
  <mergeCells count="18">
    <mergeCell ref="K35:K36"/>
    <mergeCell ref="A43:G43"/>
    <mergeCell ref="A24:J24"/>
    <mergeCell ref="D25:F25"/>
    <mergeCell ref="G25:I25"/>
    <mergeCell ref="A34:J34"/>
    <mergeCell ref="D35:F35"/>
    <mergeCell ref="G35:I35"/>
    <mergeCell ref="A17:J17"/>
    <mergeCell ref="D18:F18"/>
    <mergeCell ref="G18:I18"/>
    <mergeCell ref="D21:F21"/>
    <mergeCell ref="G21:I21"/>
    <mergeCell ref="A1:J2"/>
    <mergeCell ref="A3:J3"/>
    <mergeCell ref="A7:J7"/>
    <mergeCell ref="D8:F8"/>
    <mergeCell ref="G8:I8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M21" sqref="M21"/>
    </sheetView>
  </sheetViews>
  <sheetFormatPr defaultColWidth="8.375" defaultRowHeight="14.25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1A4C46F9DF340B00409C6B9ED12C1" ma:contentTypeVersion="15" ma:contentTypeDescription="Create a new document." ma:contentTypeScope="" ma:versionID="f77c99be7a86767cf8852e2977576506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290e7152641fe702006229a94e3f9e1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010B71-2F40-4B16-BF45-DF9605873F0C}"/>
</file>

<file path=customXml/itemProps2.xml><?xml version="1.0" encoding="utf-8"?>
<ds:datastoreItem xmlns:ds="http://schemas.openxmlformats.org/officeDocument/2006/customXml" ds:itemID="{034B731D-EE64-4242-8015-FE6742261417}"/>
</file>

<file path=customXml/itemProps3.xml><?xml version="1.0" encoding="utf-8"?>
<ds:datastoreItem xmlns:ds="http://schemas.openxmlformats.org/officeDocument/2006/customXml" ds:itemID="{ED469299-78A8-487C-A473-068AA04A47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cp:keywords/>
  <dc:description/>
  <cp:lastModifiedBy>Katarzyna Siemieniak</cp:lastModifiedBy>
  <cp:revision>18</cp:revision>
  <dcterms:created xsi:type="dcterms:W3CDTF">2017-09-13T06:51:44Z</dcterms:created>
  <dcterms:modified xsi:type="dcterms:W3CDTF">2025-04-27T19:37:06Z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