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Materiały dydaktyczne\Dokumenty Politechniki Poznańskiej\Projekt Erasmus+\WP3_Programy kursów i zarządzanie materiałami_Ćwiczenia_Materiały dydaktyczne_Warsztaty_C3_BA\"/>
    </mc:Choice>
  </mc:AlternateContent>
  <xr:revisionPtr revIDLastSave="0" documentId="13_ncr:1_{3F0FAA9B-4545-4B88-853E-3AAD7C299FA4}" xr6:coauthVersionLast="47" xr6:coauthVersionMax="47" xr10:uidLastSave="{00000000-0000-0000-0000-000000000000}"/>
  <bookViews>
    <workbookView xWindow="-108" yWindow="-108" windowWidth="23256" windowHeight="12576" tabRatio="500" activeTab="1" xr2:uid="{00000000-000D-0000-FFFF-FFFF00000000}"/>
  </bookViews>
  <sheets>
    <sheet name="VPOM" sheetId="4" r:id="rId1"/>
    <sheet name="Model" sheetId="5" r:id="rId2"/>
    <sheet name="Wykres" sheetId="3" r:id="rId3"/>
  </sheets>
  <calcPr calcId="191029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9" i="5" l="1"/>
  <c r="F47" i="5"/>
  <c r="C47" i="5"/>
  <c r="B47" i="5"/>
  <c r="C45" i="5"/>
  <c r="I41" i="5"/>
  <c r="E41" i="5"/>
  <c r="D41" i="5"/>
  <c r="D49" i="5" s="1"/>
  <c r="J39" i="5"/>
  <c r="I39" i="5"/>
  <c r="F39" i="5"/>
  <c r="E39" i="5"/>
  <c r="B39" i="5"/>
  <c r="G38" i="5"/>
  <c r="C38" i="5"/>
  <c r="I37" i="5"/>
  <c r="E37" i="5"/>
  <c r="D37" i="5"/>
  <c r="J31" i="5"/>
  <c r="J41" i="5" s="1"/>
  <c r="I31" i="5"/>
  <c r="G31" i="5"/>
  <c r="G41" i="5" s="1"/>
  <c r="F31" i="5"/>
  <c r="F41" i="5" s="1"/>
  <c r="E31" i="5"/>
  <c r="D31" i="5"/>
  <c r="C31" i="5"/>
  <c r="C41" i="5" s="1"/>
  <c r="B31" i="5"/>
  <c r="B41" i="5" s="1"/>
  <c r="J30" i="5"/>
  <c r="F48" i="5" s="1"/>
  <c r="I30" i="5"/>
  <c r="I40" i="5" s="1"/>
  <c r="G30" i="5"/>
  <c r="G40" i="5" s="1"/>
  <c r="F30" i="5"/>
  <c r="F40" i="5" s="1"/>
  <c r="E30" i="5"/>
  <c r="E40" i="5" s="1"/>
  <c r="D30" i="5"/>
  <c r="D40" i="5" s="1"/>
  <c r="D48" i="5" s="1"/>
  <c r="C30" i="5"/>
  <c r="C48" i="5" s="1"/>
  <c r="B30" i="5"/>
  <c r="B48" i="5" s="1"/>
  <c r="J29" i="5"/>
  <c r="I29" i="5"/>
  <c r="G29" i="5"/>
  <c r="G39" i="5" s="1"/>
  <c r="F29" i="5"/>
  <c r="E29" i="5"/>
  <c r="D29" i="5"/>
  <c r="D39" i="5" s="1"/>
  <c r="D47" i="5" s="1"/>
  <c r="C29" i="5"/>
  <c r="C39" i="5" s="1"/>
  <c r="B29" i="5"/>
  <c r="J28" i="5"/>
  <c r="F46" i="5" s="1"/>
  <c r="I28" i="5"/>
  <c r="I38" i="5" s="1"/>
  <c r="G28" i="5"/>
  <c r="F28" i="5"/>
  <c r="F38" i="5" s="1"/>
  <c r="E28" i="5"/>
  <c r="E38" i="5" s="1"/>
  <c r="D28" i="5"/>
  <c r="D38" i="5" s="1"/>
  <c r="D46" i="5" s="1"/>
  <c r="C28" i="5"/>
  <c r="C46" i="5" s="1"/>
  <c r="B28" i="5"/>
  <c r="B46" i="5" s="1"/>
  <c r="J27" i="5"/>
  <c r="J37" i="5" s="1"/>
  <c r="I27" i="5"/>
  <c r="G27" i="5"/>
  <c r="G37" i="5" s="1"/>
  <c r="F27" i="5"/>
  <c r="F37" i="5" s="1"/>
  <c r="E27" i="5"/>
  <c r="D27" i="5"/>
  <c r="C27" i="5"/>
  <c r="C37" i="5" s="1"/>
  <c r="B27" i="5"/>
  <c r="B37" i="5" s="1"/>
  <c r="D21" i="5"/>
  <c r="H14" i="5"/>
  <c r="H31" i="5" s="1"/>
  <c r="H41" i="5" s="1"/>
  <c r="H13" i="5"/>
  <c r="H30" i="5" s="1"/>
  <c r="H40" i="5" s="1"/>
  <c r="H12" i="5"/>
  <c r="H29" i="5" s="1"/>
  <c r="H39" i="5" s="1"/>
  <c r="H11" i="5"/>
  <c r="H28" i="5" s="1"/>
  <c r="H38" i="5" s="1"/>
  <c r="H10" i="5"/>
  <c r="H27" i="5" s="1"/>
  <c r="H37" i="5" s="1"/>
  <c r="K41" i="5" l="1"/>
  <c r="D45" i="5"/>
  <c r="E46" i="5"/>
  <c r="G46" i="5" s="1"/>
  <c r="G47" i="5"/>
  <c r="K37" i="5"/>
  <c r="E45" i="5"/>
  <c r="E47" i="5"/>
  <c r="E48" i="5"/>
  <c r="G48" i="5" s="1"/>
  <c r="E49" i="5"/>
  <c r="K39" i="5"/>
  <c r="B38" i="5"/>
  <c r="J38" i="5"/>
  <c r="B40" i="5"/>
  <c r="J40" i="5"/>
  <c r="B45" i="5"/>
  <c r="F45" i="5"/>
  <c r="B49" i="5"/>
  <c r="F49" i="5"/>
  <c r="C40" i="5"/>
  <c r="G49" i="5" l="1"/>
  <c r="B51" i="5" s="1"/>
  <c r="C51" i="5" s="1"/>
  <c r="K40" i="5"/>
  <c r="G45" i="5"/>
  <c r="K38" i="5"/>
</calcChain>
</file>

<file path=xl/sharedStrings.xml><?xml version="1.0" encoding="utf-8"?>
<sst xmlns="http://schemas.openxmlformats.org/spreadsheetml/2006/main" count="103" uniqueCount="42">
  <si>
    <t>Rešitev poiščemo z večparametrskim odločitvenim modelom.</t>
  </si>
  <si>
    <t>Model</t>
  </si>
  <si>
    <t>(1-10)</t>
  </si>
  <si>
    <t>RAM (GB)</t>
  </si>
  <si>
    <t>(MP)</t>
  </si>
  <si>
    <t>Honor Magic Lite 5</t>
  </si>
  <si>
    <t>Honor X7a</t>
  </si>
  <si>
    <t>Samsung A34</t>
  </si>
  <si>
    <t>Redmi Note 12 Pro</t>
  </si>
  <si>
    <t>Redmi Note 12 S</t>
  </si>
  <si>
    <t>www.testberichte.de</t>
  </si>
  <si>
    <t>Problem: Wybór najlepszej platformy mobilnej Android poniżej 300 EUR.</t>
  </si>
  <si>
    <t>Procedura wielokryterialnego podejmowania decyzji:</t>
  </si>
  <si>
    <r>
      <t>Reprezentacja wariantów (V) przez ich charakterystyczne parametry (P): {V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 xml:space="preserve"> (P</t>
    </r>
    <r>
      <rPr>
        <vertAlign val="subscript"/>
        <sz val="11"/>
        <color theme="1"/>
        <rFont val="Tahoma"/>
        <family val="2"/>
        <charset val="238"/>
      </rPr>
      <t>i</t>
    </r>
    <r>
      <rPr>
        <vertAlign val="subscript"/>
        <sz val="11"/>
        <color theme="1"/>
        <rFont val="Tahoma"/>
        <family val="1"/>
        <charset val="238"/>
      </rPr>
      <t>,1</t>
    </r>
    <r>
      <rPr>
        <sz val="11"/>
        <color theme="1"/>
        <rFont val="Tahoma"/>
        <family val="1"/>
        <charset val="238"/>
      </rPr>
      <t>; P</t>
    </r>
    <r>
      <rPr>
        <vertAlign val="subscript"/>
        <sz val="11"/>
        <color theme="1"/>
        <rFont val="Tahoma"/>
        <family val="1"/>
        <charset val="238"/>
      </rPr>
      <t>i,2</t>
    </r>
    <r>
      <rPr>
        <sz val="11"/>
        <color theme="1"/>
        <rFont val="Tahoma"/>
        <family val="1"/>
        <charset val="238"/>
      </rPr>
      <t>; … P</t>
    </r>
    <r>
      <rPr>
        <vertAlign val="subscript"/>
        <sz val="11"/>
        <color theme="1"/>
        <rFont val="Tahoma"/>
        <family val="1"/>
        <charset val="238"/>
      </rPr>
      <t>i,n</t>
    </r>
    <r>
      <rPr>
        <sz val="11"/>
        <color theme="1"/>
        <rFont val="Tahoma"/>
        <family val="1"/>
        <charset val="238"/>
      </rPr>
      <t>); i=1...m}.</t>
    </r>
  </si>
  <si>
    <r>
      <t>Normalizacja parametrów poprzez obliczenie względnego lokalnego stopnia pi,j dla każdergo Pi,j (j=1...n), w odniesieniu do j-tego maksimum Pi,j ze wszystkich</t>
    </r>
    <r>
      <rPr>
        <i/>
        <sz val="11"/>
        <color theme="1"/>
        <rFont val="Tahoma"/>
        <family val="2"/>
        <charset val="238"/>
      </rPr>
      <t xml:space="preserve"> i</t>
    </r>
    <r>
      <rPr>
        <sz val="11"/>
        <color theme="1"/>
        <rFont val="Tahoma"/>
        <family val="1"/>
        <charset val="238"/>
      </rPr>
      <t xml:space="preserve"> próbek: </t>
    </r>
  </si>
  <si>
    <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/max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jeśli większa wartość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jest bardziej korzystna;</t>
    </r>
  </si>
  <si>
    <r>
      <t>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=1 - 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/max {P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} ijeśli mniejsza wartość P</t>
    </r>
    <r>
      <rPr>
        <vertAlign val="subscript"/>
        <sz val="11"/>
        <color theme="1"/>
        <rFont val="Tahoma"/>
        <family val="2"/>
        <charset val="238"/>
      </rPr>
      <t>i,j</t>
    </r>
    <r>
      <rPr>
        <sz val="11"/>
        <color theme="1"/>
        <rFont val="Tahoma"/>
        <family val="1"/>
        <charset val="238"/>
      </rPr>
      <t xml:space="preserve"> jest bardziej korzystna.</t>
    </r>
  </si>
  <si>
    <r>
      <t>Oceny są ważone zgodnie z preferencjami: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=p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>*U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dla każdego j=1...n, przez wagi U</t>
    </r>
    <r>
      <rPr>
        <vertAlign val="subscript"/>
        <sz val="11"/>
        <color theme="1"/>
        <rFont val="Tahoma"/>
        <family val="1"/>
        <charset val="238"/>
      </rPr>
      <t>j</t>
    </r>
    <r>
      <rPr>
        <sz val="11"/>
        <color theme="1"/>
        <rFont val="Tahoma"/>
        <family val="1"/>
        <charset val="238"/>
      </rPr>
      <t xml:space="preserve"> które muszą sumować się do 1, tj. 100%.</t>
    </r>
  </si>
  <si>
    <r>
      <t>Ważone oceny wszystkich wariantów są sumowane: 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=∑ x</t>
    </r>
    <r>
      <rPr>
        <vertAlign val="subscript"/>
        <sz val="11"/>
        <color theme="1"/>
        <rFont val="Tahoma"/>
        <family val="1"/>
        <charset val="238"/>
      </rPr>
      <t>i,j</t>
    </r>
    <r>
      <rPr>
        <sz val="11"/>
        <color theme="1"/>
        <rFont val="Tahoma"/>
        <family val="1"/>
        <charset val="238"/>
      </rPr>
      <t xml:space="preserve"> dla każdego i=1...m aby uzyskać złożone oceny zgodnie z naszą funkcją użyteczności.</t>
    </r>
  </si>
  <si>
    <r>
      <t>Najlepszy wariant jest wybierany wg następująco: Y=max {X</t>
    </r>
    <r>
      <rPr>
        <vertAlign val="subscript"/>
        <sz val="11"/>
        <color theme="1"/>
        <rFont val="Tahoma"/>
        <family val="1"/>
        <charset val="238"/>
      </rPr>
      <t>i</t>
    </r>
    <r>
      <rPr>
        <sz val="11"/>
        <color theme="1"/>
        <rFont val="Tahoma"/>
        <family val="1"/>
        <charset val="238"/>
      </rPr>
      <t>}.</t>
    </r>
  </si>
  <si>
    <t>WIELOKRYTERIALNY MODEL DECYZYJNY</t>
  </si>
  <si>
    <t>(Smartfon z Androidem poniżej 300 EUR)</t>
  </si>
  <si>
    <t>PARAMETRY</t>
  </si>
  <si>
    <t>Cena (€)</t>
  </si>
  <si>
    <t>Ocena*</t>
  </si>
  <si>
    <t>Wydajność</t>
  </si>
  <si>
    <t>Właściwości</t>
  </si>
  <si>
    <t>Aparat fotograficzny</t>
  </si>
  <si>
    <t>prędkość procesora (GHz)</t>
  </si>
  <si>
    <t>pamięć wewn. (GB)</t>
  </si>
  <si>
    <t>waga (g)</t>
  </si>
  <si>
    <r>
      <t>rozmiar (mm</t>
    </r>
    <r>
      <rPr>
        <vertAlign val="superscript"/>
        <sz val="10"/>
        <color theme="1"/>
        <rFont val="Calibri"/>
        <family val="2"/>
        <charset val="238"/>
      </rPr>
      <t>3</t>
    </r>
    <r>
      <rPr>
        <sz val="10"/>
        <color theme="1"/>
        <rFont val="Calibri"/>
        <family val="2"/>
        <charset val="238"/>
      </rPr>
      <t>)</t>
    </r>
  </si>
  <si>
    <t>pojemność baterii (mAh)</t>
  </si>
  <si>
    <t>*Źródło:</t>
  </si>
  <si>
    <t>WAGI PARAMETERU</t>
  </si>
  <si>
    <t>Weigh</t>
  </si>
  <si>
    <t>PARAMETRY ZNORMALIZOWANE</t>
  </si>
  <si>
    <t>KOŃCOWA OCENA PARAMETRÓW</t>
  </si>
  <si>
    <t>ŁĄCZNIE:</t>
  </si>
  <si>
    <t>Cena</t>
  </si>
  <si>
    <t>Ocena</t>
  </si>
  <si>
    <t>Wybór: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</si>
</sst>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424];[Red]\-#,##0.00\ [$€-424]"/>
    <numFmt numFmtId="165" formatCode="#,##0&quot; €&quot;;[Red]#,##0&quot; €&quot;"/>
    <numFmt numFmtId="166" formatCode="0\ %"/>
  </numFmts>
  <fonts count="19" x14ac:knownFonts="1"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Tahoma"/>
      <family val="1"/>
      <charset val="238"/>
    </font>
    <font>
      <vertAlign val="subscript"/>
      <sz val="11"/>
      <color theme="1"/>
      <name val="Tahoma"/>
      <family val="1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u/>
      <sz val="10"/>
      <color rgb="FF0066CC"/>
      <name val="Calibri"/>
      <family val="2"/>
      <charset val="238"/>
    </font>
    <font>
      <u/>
      <sz val="10"/>
      <color rgb="FF0066CC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vertAlign val="subscript"/>
      <sz val="11"/>
      <color theme="1"/>
      <name val="Tahoma"/>
      <family val="2"/>
      <charset val="238"/>
    </font>
    <font>
      <i/>
      <sz val="11"/>
      <color theme="1"/>
      <name val="Tahoma"/>
      <family val="2"/>
      <charset val="238"/>
    </font>
    <font>
      <vertAlign val="superscript"/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CCCCC"/>
      </patternFill>
    </fill>
    <fill>
      <patternFill patternType="solid">
        <fgColor rgb="FFCCFFCC"/>
        <bgColor rgb="FFCCFFFF"/>
      </patternFill>
    </fill>
    <fill>
      <patternFill patternType="solid">
        <fgColor rgb="FFFF9900"/>
        <bgColor rgb="FFED7D3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2" fillId="0" borderId="0"/>
    <xf numFmtId="0" fontId="1" fillId="0" borderId="0">
      <alignment horizontal="center"/>
    </xf>
    <xf numFmtId="0" fontId="2" fillId="0" borderId="0"/>
    <xf numFmtId="164" fontId="2" fillId="0" borderId="0"/>
  </cellStyleXfs>
  <cellXfs count="42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9" fillId="5" borderId="1" xfId="0" applyFont="1" applyFill="1" applyBorder="1"/>
    <xf numFmtId="0" fontId="10" fillId="5" borderId="1" xfId="0" applyFont="1" applyFill="1" applyBorder="1" applyAlignment="1">
      <alignment horizontal="center"/>
    </xf>
    <xf numFmtId="0" fontId="7" fillId="6" borderId="1" xfId="0" applyFont="1" applyFill="1" applyBorder="1"/>
    <xf numFmtId="165" fontId="9" fillId="7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1" fontId="9" fillId="7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1" applyFont="1"/>
    <xf numFmtId="0" fontId="9" fillId="0" borderId="0" xfId="0" applyFont="1"/>
    <xf numFmtId="0" fontId="0" fillId="5" borderId="2" xfId="0" applyFill="1" applyBorder="1"/>
    <xf numFmtId="166" fontId="0" fillId="7" borderId="4" xfId="0" applyNumberFormat="1" applyFill="1" applyBorder="1" applyAlignment="1">
      <alignment horizontal="center"/>
    </xf>
    <xf numFmtId="166" fontId="0" fillId="7" borderId="1" xfId="0" applyNumberFormat="1" applyFill="1" applyBorder="1" applyAlignment="1">
      <alignment horizontal="center"/>
    </xf>
    <xf numFmtId="0" fontId="0" fillId="5" borderId="4" xfId="0" applyFill="1" applyBorder="1"/>
    <xf numFmtId="0" fontId="13" fillId="5" borderId="1" xfId="0" applyFont="1" applyFill="1" applyBorder="1" applyAlignment="1">
      <alignment horizontal="center"/>
    </xf>
    <xf numFmtId="166" fontId="0" fillId="0" borderId="0" xfId="0" applyNumberFormat="1"/>
    <xf numFmtId="2" fontId="0" fillId="7" borderId="1" xfId="0" applyNumberFormat="1" applyFill="1" applyBorder="1" applyAlignment="1">
      <alignment horizontal="center"/>
    </xf>
    <xf numFmtId="0" fontId="13" fillId="8" borderId="1" xfId="0" applyFont="1" applyFill="1" applyBorder="1"/>
    <xf numFmtId="0" fontId="13" fillId="5" borderId="1" xfId="0" applyFont="1" applyFill="1" applyBorder="1"/>
    <xf numFmtId="0" fontId="13" fillId="8" borderId="1" xfId="0" applyFont="1" applyFill="1" applyBorder="1" applyAlignment="1">
      <alignment horizontal="center"/>
    </xf>
    <xf numFmtId="0" fontId="14" fillId="6" borderId="0" xfId="0" applyFont="1" applyFill="1"/>
    <xf numFmtId="2" fontId="0" fillId="0" borderId="0" xfId="0" applyNumberFormat="1"/>
    <xf numFmtId="2" fontId="0" fillId="7" borderId="0" xfId="0" applyNumberFormat="1" applyFill="1" applyAlignment="1">
      <alignment horizontal="center"/>
    </xf>
    <xf numFmtId="0" fontId="8" fillId="5" borderId="1" xfId="0" applyFont="1" applyFill="1" applyBorder="1" applyAlignment="1">
      <alignment horizontal="left"/>
    </xf>
    <xf numFmtId="0" fontId="7" fillId="5" borderId="2" xfId="0" applyFont="1" applyFill="1" applyBorder="1"/>
    <xf numFmtId="166" fontId="7" fillId="7" borderId="1" xfId="0" applyNumberFormat="1" applyFont="1" applyFill="1" applyBorder="1" applyAlignment="1">
      <alignment horizontal="center"/>
    </xf>
    <xf numFmtId="166" fontId="7" fillId="7" borderId="3" xfId="0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justify"/>
    </xf>
    <xf numFmtId="0" fontId="13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1" xfId="0" applyFill="1" applyBorder="1"/>
    <xf numFmtId="166" fontId="0" fillId="7" borderId="4" xfId="0" applyNumberForma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4" borderId="1" xfId="0" applyFont="1" applyFill="1" applyBorder="1" applyAlignment="1">
      <alignment horizontal="center"/>
    </xf>
  </cellXfs>
  <cellStyles count="5">
    <cellStyle name="Heading 3" xfId="2" xr:uid="{00000000-0005-0000-0000-000006000000}"/>
    <cellStyle name="Hiperłącze" xfId="1" builtinId="8"/>
    <cellStyle name="Normalny" xfId="0" builtinId="0"/>
    <cellStyle name="Result 4" xfId="3" xr:uid="{00000000-0005-0000-0000-000007000000}"/>
    <cellStyle name="Rezultat2" xfId="4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B8B8B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D7D31"/>
      <rgbColor rgb="FF666699"/>
      <rgbColor rgb="FFA5A5A5"/>
      <rgbColor rgb="FF003366"/>
      <rgbColor rgb="FF70AD47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c:style val="2"/>
  <c:chart>
    <c:title>
      <c:tx>
        <c:rich>
          <a:bodyPr rot="0"/>
          <a:lstStyle/>
          <a:p>
            <a:pPr>
              <a:defRPr lang="sl-SI" sz="1400" b="0" strike="noStrike" spc="-1">
                <a:solidFill>
                  <a:srgbClr val="333333"/>
                </a:solidFill>
                <a:latin typeface="Calibri"/>
              </a:defRPr>
            </a:pPr>
            <a:r>
              <a:rPr lang="sl-SI" sz="1400" b="0" strike="noStrike" spc="-1">
                <a:solidFill>
                  <a:srgbClr val="333333"/>
                </a:solidFill>
                <a:latin typeface="Calibri"/>
              </a:rPr>
              <a:t>Android Smartphone comparison</a:t>
            </a:r>
          </a:p>
        </c:rich>
      </c:tx>
      <c:layout>
        <c:manualLayout>
          <c:xMode val="edge"/>
          <c:yMode val="edge"/>
          <c:x val="0.39434889434889397"/>
          <c:y val="2.9100529100529099E-2"/>
        </c:manualLayout>
      </c:layout>
      <c:overlay val="0"/>
      <c:spPr>
        <a:noFill/>
        <a:ln w="0">
          <a:noFill/>
        </a:ln>
      </c:spPr>
    </c:title>
    <c:autoTitleDeleted val="0"/>
    <c:view3D>
      <c:rotX val="14"/>
      <c:rotY val="19"/>
      <c:rAngAx val="1"/>
    </c:view3D>
    <c:floor>
      <c:thickness val="0"/>
      <c:spPr>
        <a:noFill/>
        <a:ln w="6480">
          <a:solidFill>
            <a:srgbClr val="8B8B8B"/>
          </a:solidFill>
          <a:round/>
        </a:ln>
      </c:spPr>
    </c:floor>
    <c:sideWall>
      <c:thickness val="0"/>
      <c:spPr>
        <a:noFill/>
        <a:ln w="6480">
          <a:solidFill>
            <a:srgbClr val="8B8B8B"/>
          </a:solidFill>
          <a:round/>
        </a:ln>
      </c:spPr>
    </c:sideWall>
    <c:backWall>
      <c:thickness val="0"/>
      <c:spPr>
        <a:noFill/>
        <a:ln w="6480">
          <a:solidFill>
            <a:srgbClr val="8B8B8B"/>
          </a:solidFill>
          <a:round/>
        </a:ln>
      </c:spPr>
    </c:backWall>
    <c:plotArea>
      <c:layout>
        <c:manualLayout>
          <c:xMode val="edge"/>
          <c:yMode val="edge"/>
          <c:x val="2.8920018075011301E-2"/>
          <c:y val="0.124514991181658"/>
          <c:w val="0.95040668775418002"/>
          <c:h val="0.7474426807760139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Model!$B$44</c:f>
              <c:strCache>
                <c:ptCount val="1"/>
                <c:pt idx="0">
                  <c:v>Cena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Model!$B$45:$B$49</c:f>
              <c:numCache>
                <c:formatCode>0.00</c:formatCode>
                <c:ptCount val="5"/>
                <c:pt idx="0">
                  <c:v>2.2895622895622903E-2</c:v>
                </c:pt>
                <c:pt idx="1">
                  <c:v>5.8592592592592599E-2</c:v>
                </c:pt>
                <c:pt idx="2">
                  <c:v>0</c:v>
                </c:pt>
                <c:pt idx="3">
                  <c:v>3.8390572390572378E-2</c:v>
                </c:pt>
                <c:pt idx="4">
                  <c:v>4.9164983164983168E-2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5E-4A62-9319-FEB3F47AB8DF}"/>
            </c:ext>
          </c:extLst>
        </c:ser>
        <c:ser>
          <c:idx val="1"/>
          <c:order val="1"/>
          <c:tx>
            <c:strRef>
              <c:f>Model!$C$44</c:f>
              <c:strCache>
                <c:ptCount val="1"/>
                <c:pt idx="0">
                  <c:v>Ocena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Model!$C$45:$C$49</c:f>
              <c:numCache>
                <c:formatCode>0.00</c:formatCode>
                <c:ptCount val="5"/>
                <c:pt idx="0">
                  <c:v>1.9999999999999997E-2</c:v>
                </c:pt>
                <c:pt idx="1">
                  <c:v>0</c:v>
                </c:pt>
                <c:pt idx="2">
                  <c:v>2.8000000000000004E-2</c:v>
                </c:pt>
                <c:pt idx="3">
                  <c:v>2.4E-2</c:v>
                </c:pt>
                <c:pt idx="4">
                  <c:v>3.2000000000000008E-2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5E-4A62-9319-FEB3F47AB8DF}"/>
            </c:ext>
          </c:extLst>
        </c:ser>
        <c:ser>
          <c:idx val="2"/>
          <c:order val="2"/>
          <c:tx>
            <c:strRef>
              <c:f>Model!$D$44</c:f>
              <c:strCache>
                <c:ptCount val="1"/>
                <c:pt idx="0">
                  <c:v>Wydajność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Model!$D$45:$D$49</c:f>
              <c:numCache>
                <c:formatCode>0.00</c:formatCode>
                <c:ptCount val="5"/>
                <c:pt idx="0">
                  <c:v>0.14711538461538462</c:v>
                </c:pt>
                <c:pt idx="1">
                  <c:v>0.13846153846153844</c:v>
                </c:pt>
                <c:pt idx="2">
                  <c:v>0.2</c:v>
                </c:pt>
                <c:pt idx="3">
                  <c:v>0.16250000000000001</c:v>
                </c:pt>
                <c:pt idx="4">
                  <c:v>0.17884615384615382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5E-4A62-9319-FEB3F47AB8DF}"/>
            </c:ext>
          </c:extLst>
        </c:ser>
        <c:ser>
          <c:idx val="3"/>
          <c:order val="3"/>
          <c:tx>
            <c:strRef>
              <c:f>Model!$E$44</c:f>
              <c:strCache>
                <c:ptCount val="1"/>
                <c:pt idx="0">
                  <c:v>Właściwości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Model!$E$45:$E$49</c:f>
              <c:numCache>
                <c:formatCode>0.00</c:formatCode>
                <c:ptCount val="5"/>
                <c:pt idx="0">
                  <c:v>0.10842626001318204</c:v>
                </c:pt>
                <c:pt idx="1">
                  <c:v>0.10150753768844221</c:v>
                </c:pt>
                <c:pt idx="2">
                  <c:v>8.6285259519049043E-2</c:v>
                </c:pt>
                <c:pt idx="3">
                  <c:v>9.625723088014046E-2</c:v>
                </c:pt>
                <c:pt idx="4">
                  <c:v>0.10496919894565744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5E-4A62-9319-FEB3F47AB8DF}"/>
            </c:ext>
          </c:extLst>
        </c:ser>
        <c:ser>
          <c:idx val="4"/>
          <c:order val="4"/>
          <c:tx>
            <c:strRef>
              <c:f>Model!$F$44</c:f>
              <c:strCache>
                <c:ptCount val="1"/>
                <c:pt idx="0">
                  <c:v>Aparat fotograficzny</c:v>
                </c:pt>
              </c:strCache>
            </c:strRef>
          </c:tx>
          <c:spPr>
            <a:solidFill>
              <a:srgbClr val="4472C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Model!$F$45:$F$49</c:f>
              <c:numCache>
                <c:formatCode>0.00</c:formatCode>
                <c:ptCount val="5"/>
                <c:pt idx="0">
                  <c:v>0.11851851851851852</c:v>
                </c:pt>
                <c:pt idx="1">
                  <c:v>9.2592592592592601E-2</c:v>
                </c:pt>
                <c:pt idx="2">
                  <c:v>8.8888888888888892E-2</c:v>
                </c:pt>
                <c:pt idx="3">
                  <c:v>9.2592592592592601E-2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5E-4A62-9319-FEB3F47AB8DF}"/>
            </c:ext>
          </c:extLst>
        </c:ser>
        <c:ser>
          <c:idx val="5"/>
          <c:order val="5"/>
          <c:tx>
            <c:strRef>
              <c:f>Model!$G$44</c:f>
              <c:strCache>
                <c:ptCount val="1"/>
                <c:pt idx="0">
                  <c:v>ŁĄCZNIE:</c:v>
                </c:pt>
              </c:strCache>
            </c:strRef>
          </c:tx>
          <c:spPr>
            <a:solidFill>
              <a:srgbClr val="70AD47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l-SI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Model!$A$45:$A$49</c:f>
              <c:strCache>
                <c:ptCount val="5"/>
                <c:pt idx="0">
                  <c:v>Honor Magic Lite 5</c:v>
                </c:pt>
                <c:pt idx="1">
                  <c:v>Honor X7a</c:v>
                </c:pt>
                <c:pt idx="2">
                  <c:v>Samsung A34</c:v>
                </c:pt>
                <c:pt idx="3">
                  <c:v>Redmi Note 12 Pro</c:v>
                </c:pt>
                <c:pt idx="4">
                  <c:v>Redmi Note 12 S</c:v>
                </c:pt>
              </c:strCache>
            </c:strRef>
          </c:cat>
          <c:val>
            <c:numRef>
              <c:f>Model!$G$45:$G$49</c:f>
              <c:numCache>
                <c:formatCode>0.00</c:formatCode>
                <c:ptCount val="5"/>
                <c:pt idx="0">
                  <c:v>0.41695578604270805</c:v>
                </c:pt>
                <c:pt idx="1">
                  <c:v>0.3911542613351659</c:v>
                </c:pt>
                <c:pt idx="2">
                  <c:v>0.40317414840793797</c:v>
                </c:pt>
                <c:pt idx="3">
                  <c:v>0.41374039586330547</c:v>
                </c:pt>
                <c:pt idx="4">
                  <c:v>0.56498033595679442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5E-4A62-9319-FEB3F47AB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4072646"/>
        <c:axId val="60258752"/>
        <c:axId val="56683281"/>
      </c:bar3DChart>
      <c:catAx>
        <c:axId val="7407264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At val="0"/>
        <c:auto val="1"/>
        <c:lblAlgn val="ctr"/>
        <c:lblOffset val="100"/>
        <c:noMultiLvlLbl val="0"/>
      </c:catAx>
      <c:valAx>
        <c:axId val="60258752"/>
        <c:scaling>
          <c:orientation val="minMax"/>
        </c:scaling>
        <c:delete val="0"/>
        <c:axPos val="l"/>
        <c:majorGridlines>
          <c:spPr>
            <a:ln w="6480">
              <a:solidFill>
                <a:srgbClr val="CCCCCC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74072646"/>
        <c:crossesAt val="1"/>
        <c:crossBetween val="between"/>
      </c:valAx>
      <c:serAx>
        <c:axId val="56683281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333333"/>
                </a:solidFill>
                <a:latin typeface="Calibri"/>
              </a:defRPr>
            </a:pPr>
            <a:endParaRPr lang="sl-SI"/>
          </a:p>
        </c:txPr>
        <c:crossAx val="60258752"/>
        <c:crosses val="autoZero"/>
      </c:serAx>
    </c:plotArea>
    <c:legend>
      <c:legendPos val="r"/>
      <c:layout>
        <c:manualLayout>
          <c:xMode val="edge"/>
          <c:yMode val="edge"/>
          <c:x val="0.86016641536829197"/>
          <c:y val="0.68515742128935497"/>
          <c:w val="0.139833584631708"/>
          <c:h val="0.3148425787106450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333333"/>
              </a:solidFill>
              <a:latin typeface="Calibri"/>
            </a:defRPr>
          </a:pPr>
          <a:endParaRPr lang="sl-SI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CCCCCC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37</xdr:row>
      <xdr:rowOff>38100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estberichte.d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F4B73-F345-4B98-A76E-CF8FD9CF15BC}">
  <dimension ref="A1:J12"/>
  <sheetViews>
    <sheetView zoomScaleNormal="100" workbookViewId="0">
      <selection activeCell="A13" sqref="A13"/>
    </sheetView>
  </sheetViews>
  <sheetFormatPr defaultColWidth="8.3984375" defaultRowHeight="13.8" x14ac:dyDescent="0.25"/>
  <cols>
    <col min="2" max="2" width="12.8984375" customWidth="1"/>
  </cols>
  <sheetData>
    <row r="1" spans="1:10" x14ac:dyDescent="0.25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5.6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5" spans="1:10" s="34" customFormat="1" ht="19.5" customHeight="1" x14ac:dyDescent="0.25">
      <c r="A5" s="34" t="s">
        <v>12</v>
      </c>
    </row>
    <row r="6" spans="1:10" ht="15" x14ac:dyDescent="0.3">
      <c r="A6" s="2" t="s">
        <v>13</v>
      </c>
    </row>
    <row r="7" spans="1:10" x14ac:dyDescent="0.25">
      <c r="A7" s="2" t="s">
        <v>14</v>
      </c>
    </row>
    <row r="8" spans="1:10" ht="15" x14ac:dyDescent="0.3">
      <c r="A8" s="2" t="s">
        <v>15</v>
      </c>
    </row>
    <row r="9" spans="1:10" ht="15" x14ac:dyDescent="0.3">
      <c r="A9" s="2" t="s">
        <v>16</v>
      </c>
    </row>
    <row r="10" spans="1:10" ht="15" x14ac:dyDescent="0.3">
      <c r="A10" s="2" t="s">
        <v>17</v>
      </c>
    </row>
    <row r="11" spans="1:10" ht="15" x14ac:dyDescent="0.3">
      <c r="A11" s="2" t="s">
        <v>18</v>
      </c>
    </row>
    <row r="12" spans="1:10" ht="15" x14ac:dyDescent="0.3">
      <c r="A12" s="2" t="s">
        <v>19</v>
      </c>
    </row>
  </sheetData>
  <mergeCells count="2">
    <mergeCell ref="A1:J2"/>
    <mergeCell ref="A5:XFD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1FDAF-5EB3-42FB-B21F-5AE167B4D6CF}">
  <dimension ref="A1:K51"/>
  <sheetViews>
    <sheetView tabSelected="1" topLeftCell="A22" zoomScaleNormal="100" workbookViewId="0">
      <selection activeCell="C51" sqref="C51"/>
    </sheetView>
  </sheetViews>
  <sheetFormatPr defaultColWidth="8.3984375" defaultRowHeight="13.8" x14ac:dyDescent="0.25"/>
  <cols>
    <col min="1" max="1" width="19" customWidth="1"/>
    <col min="2" max="3" width="14.5" customWidth="1"/>
    <col min="4" max="4" width="19" bestFit="1" customWidth="1"/>
    <col min="5" max="5" width="14.5" customWidth="1"/>
    <col min="6" max="6" width="16.3984375" customWidth="1"/>
    <col min="7" max="8" width="14.5" customWidth="1"/>
    <col min="9" max="9" width="18.296875" bestFit="1" customWidth="1"/>
    <col min="10" max="11" width="14.59765625" customWidth="1"/>
    <col min="12" max="13" width="8.8984375" customWidth="1"/>
    <col min="14" max="256" width="19" customWidth="1"/>
    <col min="257" max="1024" width="10.69921875" customWidth="1"/>
  </cols>
  <sheetData>
    <row r="1" spans="1:10" ht="15" customHeight="1" x14ac:dyDescent="0.25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x14ac:dyDescent="0.25">
      <c r="A3" s="40" t="s">
        <v>21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5" customHeight="1" x14ac:dyDescent="0.25">
      <c r="B4" s="3"/>
      <c r="C4" s="3"/>
      <c r="D4" s="3"/>
      <c r="E4" s="3"/>
      <c r="F4" s="3"/>
      <c r="G4" s="3"/>
    </row>
    <row r="5" spans="1:10" ht="15" customHeight="1" x14ac:dyDescent="0.25">
      <c r="B5" s="3"/>
      <c r="C5" s="3"/>
      <c r="D5" s="3"/>
      <c r="E5" s="3"/>
    </row>
    <row r="7" spans="1:10" ht="15" customHeight="1" x14ac:dyDescent="0.3">
      <c r="A7" s="41" t="s">
        <v>22</v>
      </c>
      <c r="B7" s="41"/>
      <c r="C7" s="41"/>
      <c r="D7" s="41"/>
      <c r="E7" s="41"/>
      <c r="F7" s="41"/>
      <c r="G7" s="41"/>
      <c r="H7" s="41"/>
      <c r="I7" s="41"/>
      <c r="J7" s="41"/>
    </row>
    <row r="8" spans="1:10" ht="15" customHeight="1" x14ac:dyDescent="0.3">
      <c r="A8" s="4"/>
      <c r="B8" s="5" t="s">
        <v>23</v>
      </c>
      <c r="C8" s="5" t="s">
        <v>24</v>
      </c>
      <c r="D8" s="36" t="s">
        <v>25</v>
      </c>
      <c r="E8" s="36"/>
      <c r="F8" s="36"/>
      <c r="G8" s="36" t="s">
        <v>26</v>
      </c>
      <c r="H8" s="36"/>
      <c r="I8" s="36"/>
      <c r="J8" s="5" t="s">
        <v>27</v>
      </c>
    </row>
    <row r="9" spans="1:10" s="3" customFormat="1" ht="15" customHeight="1" x14ac:dyDescent="0.3">
      <c r="A9" s="28" t="s">
        <v>1</v>
      </c>
      <c r="B9" s="6"/>
      <c r="C9" s="7" t="s">
        <v>2</v>
      </c>
      <c r="D9" s="7" t="s">
        <v>28</v>
      </c>
      <c r="E9" s="7" t="s">
        <v>3</v>
      </c>
      <c r="F9" s="7" t="s">
        <v>29</v>
      </c>
      <c r="G9" s="7" t="s">
        <v>30</v>
      </c>
      <c r="H9" s="7" t="s">
        <v>31</v>
      </c>
      <c r="I9" s="7" t="s">
        <v>32</v>
      </c>
      <c r="J9" s="7" t="s">
        <v>4</v>
      </c>
    </row>
    <row r="10" spans="1:10" ht="15" customHeight="1" x14ac:dyDescent="0.3">
      <c r="A10" s="8" t="s">
        <v>5</v>
      </c>
      <c r="B10" s="9">
        <v>263</v>
      </c>
      <c r="C10" s="10">
        <v>2</v>
      </c>
      <c r="D10" s="10">
        <v>2.2000000000000002</v>
      </c>
      <c r="E10" s="10">
        <v>6</v>
      </c>
      <c r="F10" s="10">
        <v>128</v>
      </c>
      <c r="G10" s="10">
        <v>175</v>
      </c>
      <c r="H10" s="11">
        <f>73.9*7.9*161.6</f>
        <v>94343.696000000011</v>
      </c>
      <c r="I10" s="10">
        <v>5100</v>
      </c>
      <c r="J10" s="10">
        <v>64</v>
      </c>
    </row>
    <row r="11" spans="1:10" ht="15" customHeight="1" x14ac:dyDescent="0.3">
      <c r="A11" s="8" t="s">
        <v>6</v>
      </c>
      <c r="B11" s="9">
        <v>209.99</v>
      </c>
      <c r="C11" s="10">
        <v>2.5</v>
      </c>
      <c r="D11" s="10">
        <v>2.2999999999999998</v>
      </c>
      <c r="E11" s="10">
        <v>4</v>
      </c>
      <c r="F11" s="10">
        <v>128</v>
      </c>
      <c r="G11" s="10">
        <v>196</v>
      </c>
      <c r="H11" s="11">
        <f>76.85*8.27*167.48</f>
        <v>106441.83025999999</v>
      </c>
      <c r="I11" s="10">
        <v>6000</v>
      </c>
      <c r="J11" s="10">
        <v>50</v>
      </c>
    </row>
    <row r="12" spans="1:10" ht="15" customHeight="1" x14ac:dyDescent="0.3">
      <c r="A12" s="8" t="s">
        <v>7</v>
      </c>
      <c r="B12" s="9">
        <v>297</v>
      </c>
      <c r="C12" s="10">
        <v>1.8</v>
      </c>
      <c r="D12" s="10">
        <v>2.6</v>
      </c>
      <c r="E12" s="10">
        <v>8</v>
      </c>
      <c r="F12" s="10">
        <v>256</v>
      </c>
      <c r="G12" s="10">
        <v>199</v>
      </c>
      <c r="H12" s="11">
        <f>78.1*8.2*161.3</f>
        <v>103299.74599999998</v>
      </c>
      <c r="I12" s="10">
        <v>5000</v>
      </c>
      <c r="J12" s="10">
        <v>48</v>
      </c>
    </row>
    <row r="13" spans="1:10" ht="15" customHeight="1" x14ac:dyDescent="0.3">
      <c r="A13" s="8" t="s">
        <v>8</v>
      </c>
      <c r="B13" s="9">
        <v>239.99</v>
      </c>
      <c r="C13" s="10">
        <v>1.9</v>
      </c>
      <c r="D13" s="10">
        <v>2.6</v>
      </c>
      <c r="E13" s="10">
        <v>6</v>
      </c>
      <c r="F13" s="10">
        <v>128</v>
      </c>
      <c r="G13" s="10">
        <v>187</v>
      </c>
      <c r="H13" s="11">
        <f>76*8*163</f>
        <v>99104</v>
      </c>
      <c r="I13" s="10">
        <v>5000</v>
      </c>
      <c r="J13" s="10">
        <v>50</v>
      </c>
    </row>
    <row r="14" spans="1:10" ht="15" customHeight="1" x14ac:dyDescent="0.3">
      <c r="A14" s="8" t="s">
        <v>9</v>
      </c>
      <c r="B14" s="9">
        <v>223.99</v>
      </c>
      <c r="C14" s="10">
        <v>1.7</v>
      </c>
      <c r="D14" s="10">
        <v>2.0499999999999998</v>
      </c>
      <c r="E14" s="10">
        <v>8</v>
      </c>
      <c r="F14" s="10">
        <v>256</v>
      </c>
      <c r="G14" s="10">
        <v>176</v>
      </c>
      <c r="H14" s="11">
        <f>73.9*8.1*159.9</f>
        <v>95714.541000000012</v>
      </c>
      <c r="I14" s="10">
        <v>5000</v>
      </c>
      <c r="J14" s="10">
        <v>108</v>
      </c>
    </row>
    <row r="15" spans="1:10" ht="15" customHeight="1" x14ac:dyDescent="0.3">
      <c r="A15" s="12" t="s">
        <v>33</v>
      </c>
      <c r="B15" s="13" t="s">
        <v>10</v>
      </c>
      <c r="C15" s="14"/>
      <c r="D15" s="14"/>
      <c r="E15" s="14"/>
      <c r="F15" s="14"/>
      <c r="G15" s="14"/>
      <c r="H15" s="14"/>
      <c r="I15" s="14"/>
      <c r="J15" s="14"/>
    </row>
    <row r="17" spans="1:11" ht="15" customHeight="1" x14ac:dyDescent="0.25">
      <c r="A17" s="35" t="s">
        <v>34</v>
      </c>
      <c r="B17" s="35"/>
      <c r="C17" s="35"/>
      <c r="D17" s="35"/>
      <c r="E17" s="35"/>
      <c r="F17" s="35"/>
      <c r="G17" s="35"/>
      <c r="H17" s="35"/>
      <c r="I17" s="35"/>
      <c r="J17" s="35"/>
    </row>
    <row r="18" spans="1:11" ht="15" customHeight="1" x14ac:dyDescent="0.3">
      <c r="A18" s="4"/>
      <c r="B18" s="5" t="s">
        <v>23</v>
      </c>
      <c r="C18" s="5" t="s">
        <v>24</v>
      </c>
      <c r="D18" s="36" t="s">
        <v>25</v>
      </c>
      <c r="E18" s="36"/>
      <c r="F18" s="36"/>
      <c r="G18" s="36" t="s">
        <v>26</v>
      </c>
      <c r="H18" s="36"/>
      <c r="I18" s="36"/>
      <c r="J18" s="5" t="s">
        <v>27</v>
      </c>
    </row>
    <row r="19" spans="1:11" ht="15" customHeight="1" x14ac:dyDescent="0.3">
      <c r="A19" s="28"/>
      <c r="B19" s="6"/>
      <c r="C19" s="7"/>
      <c r="D19" s="7" t="s">
        <v>28</v>
      </c>
      <c r="E19" s="7" t="s">
        <v>3</v>
      </c>
      <c r="F19" s="7" t="s">
        <v>29</v>
      </c>
      <c r="G19" s="7" t="s">
        <v>30</v>
      </c>
      <c r="H19" s="7" t="s">
        <v>31</v>
      </c>
      <c r="I19" s="7" t="s">
        <v>32</v>
      </c>
      <c r="J19" s="7" t="s">
        <v>4</v>
      </c>
    </row>
    <row r="20" spans="1:11" ht="15" customHeight="1" x14ac:dyDescent="0.25">
      <c r="A20" s="29"/>
      <c r="B20" s="15"/>
      <c r="C20" s="15"/>
      <c r="D20" s="30">
        <v>0.1</v>
      </c>
      <c r="E20" s="31">
        <v>0.05</v>
      </c>
      <c r="F20" s="31">
        <v>0.05</v>
      </c>
      <c r="G20" s="16">
        <v>0.1</v>
      </c>
      <c r="H20" s="17">
        <v>0.1</v>
      </c>
      <c r="I20" s="17">
        <v>0.1</v>
      </c>
      <c r="J20" s="18"/>
    </row>
    <row r="21" spans="1:11" ht="15" customHeight="1" x14ac:dyDescent="0.3">
      <c r="A21" s="32" t="s">
        <v>35</v>
      </c>
      <c r="B21" s="16">
        <v>0.2</v>
      </c>
      <c r="C21" s="17">
        <v>0.1</v>
      </c>
      <c r="D21" s="38">
        <f>SUM(D20:F20)</f>
        <v>0.2</v>
      </c>
      <c r="E21" s="38"/>
      <c r="F21" s="38"/>
      <c r="G21" s="38">
        <v>0.3</v>
      </c>
      <c r="H21" s="38"/>
      <c r="I21" s="38"/>
      <c r="J21" s="16">
        <v>0.2</v>
      </c>
      <c r="K21" s="20"/>
    </row>
    <row r="24" spans="1:11" ht="15" customHeight="1" x14ac:dyDescent="0.25">
      <c r="A24" s="35" t="s">
        <v>36</v>
      </c>
      <c r="B24" s="35"/>
      <c r="C24" s="35"/>
      <c r="D24" s="35"/>
      <c r="E24" s="35"/>
      <c r="F24" s="35"/>
      <c r="G24" s="35"/>
      <c r="H24" s="35"/>
      <c r="I24" s="35"/>
      <c r="J24" s="35"/>
    </row>
    <row r="25" spans="1:11" ht="15" customHeight="1" x14ac:dyDescent="0.3">
      <c r="A25" s="4"/>
      <c r="B25" s="5" t="s">
        <v>23</v>
      </c>
      <c r="C25" s="5" t="s">
        <v>24</v>
      </c>
      <c r="D25" s="36" t="s">
        <v>25</v>
      </c>
      <c r="E25" s="36"/>
      <c r="F25" s="36"/>
      <c r="G25" s="36" t="s">
        <v>26</v>
      </c>
      <c r="H25" s="36"/>
      <c r="I25" s="36"/>
      <c r="J25" s="5" t="s">
        <v>27</v>
      </c>
    </row>
    <row r="26" spans="1:11" ht="15" customHeight="1" x14ac:dyDescent="0.3">
      <c r="A26" s="28" t="s">
        <v>1</v>
      </c>
      <c r="B26" s="6"/>
      <c r="C26" s="7" t="s">
        <v>2</v>
      </c>
      <c r="D26" s="7" t="s">
        <v>28</v>
      </c>
      <c r="E26" s="7" t="s">
        <v>3</v>
      </c>
      <c r="F26" s="7" t="s">
        <v>29</v>
      </c>
      <c r="G26" s="7" t="s">
        <v>30</v>
      </c>
      <c r="H26" s="7" t="s">
        <v>31</v>
      </c>
      <c r="I26" s="7" t="s">
        <v>32</v>
      </c>
      <c r="J26" s="7" t="s">
        <v>4</v>
      </c>
    </row>
    <row r="27" spans="1:11" ht="15" customHeight="1" x14ac:dyDescent="0.25">
      <c r="A27" s="8" t="s">
        <v>5</v>
      </c>
      <c r="B27" s="21">
        <f>1-B10/MAX($B$10:$B$14)</f>
        <v>0.11447811447811451</v>
      </c>
      <c r="C27" s="21">
        <f>1-C10/MAX($C$10:$C$14)</f>
        <v>0.19999999999999996</v>
      </c>
      <c r="D27" s="21">
        <f>D10/MAX($D$10:$D$14)</f>
        <v>0.84615384615384615</v>
      </c>
      <c r="E27" s="21">
        <f>E10/MAX($E$10:$E$14)</f>
        <v>0.75</v>
      </c>
      <c r="F27" s="21">
        <f>F10/MAX($F$10:$F$14)</f>
        <v>0.5</v>
      </c>
      <c r="G27" s="21">
        <f>1-G10/MAX($G$10:$G$14)</f>
        <v>0.12060301507537685</v>
      </c>
      <c r="H27" s="21">
        <f>1-H10/MAX($H$10:$H$14)</f>
        <v>0.11365958505644336</v>
      </c>
      <c r="I27" s="21">
        <f>I10/MAX($I$10:$I$14)</f>
        <v>0.85</v>
      </c>
      <c r="J27" s="21">
        <f>J10/MAX($J$10:$J$14)</f>
        <v>0.59259259259259256</v>
      </c>
    </row>
    <row r="28" spans="1:11" ht="15" customHeight="1" x14ac:dyDescent="0.25">
      <c r="A28" s="8" t="s">
        <v>6</v>
      </c>
      <c r="B28" s="21">
        <f>1-B11/MAX($B$10:$B$14)</f>
        <v>0.29296296296296298</v>
      </c>
      <c r="C28" s="21">
        <f>1-C11/MAX($C$10:$C$14)</f>
        <v>0</v>
      </c>
      <c r="D28" s="21">
        <f>D11/MAX($D$10:$D$14)</f>
        <v>0.88461538461538447</v>
      </c>
      <c r="E28" s="21">
        <f>E11/MAX($E$10:$E$14)</f>
        <v>0.5</v>
      </c>
      <c r="F28" s="21">
        <f>F11/MAX($F$10:$F$14)</f>
        <v>0.5</v>
      </c>
      <c r="G28" s="21">
        <f>1-G11/MAX($G$10:$G$14)</f>
        <v>1.5075376884422065E-2</v>
      </c>
      <c r="H28" s="21">
        <f>1-H11/MAX($H$10:$H$14)</f>
        <v>0</v>
      </c>
      <c r="I28" s="21">
        <f>I11/MAX($I$10:$I$14)</f>
        <v>1</v>
      </c>
      <c r="J28" s="21">
        <f>J11/MAX($J$10:$J$14)</f>
        <v>0.46296296296296297</v>
      </c>
    </row>
    <row r="29" spans="1:11" ht="15" customHeight="1" x14ac:dyDescent="0.25">
      <c r="A29" s="8" t="s">
        <v>7</v>
      </c>
      <c r="B29" s="21">
        <f>1-B12/MAX($B$10:$B$14)</f>
        <v>0</v>
      </c>
      <c r="C29" s="21">
        <f>1-C12/MAX($C$10:$C$14)</f>
        <v>0.28000000000000003</v>
      </c>
      <c r="D29" s="21">
        <f>D12/MAX($D$10:$D$14)</f>
        <v>1</v>
      </c>
      <c r="E29" s="21">
        <f>E12/MAX($E$10:$E$14)</f>
        <v>1</v>
      </c>
      <c r="F29" s="21">
        <f>F12/MAX($F$10:$F$14)</f>
        <v>1</v>
      </c>
      <c r="G29" s="21">
        <f>1-G12/MAX($G$10:$G$14)</f>
        <v>0</v>
      </c>
      <c r="H29" s="21">
        <f>1-H12/MAX($H$10:$H$14)</f>
        <v>2.9519261857157031E-2</v>
      </c>
      <c r="I29" s="21">
        <f>I12/MAX($I$10:$I$14)</f>
        <v>0.83333333333333337</v>
      </c>
      <c r="J29" s="21">
        <f>J12/MAX($J$10:$J$14)</f>
        <v>0.44444444444444442</v>
      </c>
    </row>
    <row r="30" spans="1:11" ht="15" customHeight="1" x14ac:dyDescent="0.25">
      <c r="A30" s="8" t="s">
        <v>8</v>
      </c>
      <c r="B30" s="21">
        <f>1-B13/MAX($B$10:$B$14)</f>
        <v>0.19195286195286188</v>
      </c>
      <c r="C30" s="21">
        <f>1-C13/MAX($C$10:$C$14)</f>
        <v>0.24</v>
      </c>
      <c r="D30" s="21">
        <f>D13/MAX($D$10:$D$14)</f>
        <v>1</v>
      </c>
      <c r="E30" s="21">
        <f>E13/MAX($E$10:$E$14)</f>
        <v>0.75</v>
      </c>
      <c r="F30" s="21">
        <f>F13/MAX($F$10:$F$14)</f>
        <v>0.5</v>
      </c>
      <c r="G30" s="21">
        <f>1-G13/MAX($G$10:$G$14)</f>
        <v>6.0301507537688481E-2</v>
      </c>
      <c r="H30" s="21">
        <f>1-H13/MAX($H$10:$H$14)</f>
        <v>6.893746793038269E-2</v>
      </c>
      <c r="I30" s="21">
        <f>I13/MAX($I$10:$I$14)</f>
        <v>0.83333333333333337</v>
      </c>
      <c r="J30" s="21">
        <f>J13/MAX($J$10:$J$14)</f>
        <v>0.46296296296296297</v>
      </c>
    </row>
    <row r="31" spans="1:11" ht="15" customHeight="1" x14ac:dyDescent="0.25">
      <c r="A31" s="8" t="s">
        <v>9</v>
      </c>
      <c r="B31" s="21">
        <f>1-B14/MAX($B$10:$B$14)</f>
        <v>0.24582491582491584</v>
      </c>
      <c r="C31" s="21">
        <f>1-C14/MAX($C$10:$C$14)</f>
        <v>0.32000000000000006</v>
      </c>
      <c r="D31" s="21">
        <f>D14/MAX($D$10:$D$14)</f>
        <v>0.78846153846153832</v>
      </c>
      <c r="E31" s="21">
        <f>E14/MAX($E$10:$E$14)</f>
        <v>1</v>
      </c>
      <c r="F31" s="21">
        <f>F14/MAX($F$10:$F$14)</f>
        <v>1</v>
      </c>
      <c r="G31" s="21">
        <f>1-G14/MAX($G$10:$G$14)</f>
        <v>0.11557788944723613</v>
      </c>
      <c r="H31" s="21">
        <f>1-H14/MAX($H$10:$H$14)</f>
        <v>0.10078076667600488</v>
      </c>
      <c r="I31" s="21">
        <f>I14/MAX($I$10:$I$14)</f>
        <v>0.83333333333333337</v>
      </c>
      <c r="J31" s="21">
        <f>J14/MAX($J$10:$J$14)</f>
        <v>1</v>
      </c>
    </row>
    <row r="34" spans="1:11" ht="15" customHeight="1" x14ac:dyDescent="0.25">
      <c r="A34" s="35" t="s">
        <v>37</v>
      </c>
      <c r="B34" s="35"/>
      <c r="C34" s="35"/>
      <c r="D34" s="35"/>
      <c r="E34" s="35"/>
      <c r="F34" s="35"/>
      <c r="G34" s="35"/>
      <c r="H34" s="35"/>
      <c r="I34" s="35"/>
      <c r="J34" s="35"/>
      <c r="K34" s="22" t="s">
        <v>38</v>
      </c>
    </row>
    <row r="35" spans="1:11" ht="15" customHeight="1" x14ac:dyDescent="0.3">
      <c r="A35" s="4"/>
      <c r="B35" s="5" t="s">
        <v>23</v>
      </c>
      <c r="C35" s="5" t="s">
        <v>24</v>
      </c>
      <c r="D35" s="36" t="s">
        <v>25</v>
      </c>
      <c r="E35" s="36"/>
      <c r="F35" s="36"/>
      <c r="G35" s="36" t="s">
        <v>26</v>
      </c>
      <c r="H35" s="36"/>
      <c r="I35" s="36"/>
      <c r="J35" s="5" t="s">
        <v>27</v>
      </c>
      <c r="K35" s="37"/>
    </row>
    <row r="36" spans="1:11" ht="15" customHeight="1" x14ac:dyDescent="0.3">
      <c r="A36" s="28" t="s">
        <v>1</v>
      </c>
      <c r="B36" s="6"/>
      <c r="C36" s="7" t="s">
        <v>2</v>
      </c>
      <c r="D36" s="7" t="s">
        <v>28</v>
      </c>
      <c r="E36" s="7" t="s">
        <v>3</v>
      </c>
      <c r="F36" s="7" t="s">
        <v>29</v>
      </c>
      <c r="G36" s="7" t="s">
        <v>30</v>
      </c>
      <c r="H36" s="7" t="s">
        <v>31</v>
      </c>
      <c r="I36" s="7" t="s">
        <v>32</v>
      </c>
      <c r="J36" s="7" t="s">
        <v>4</v>
      </c>
      <c r="K36" s="37"/>
    </row>
    <row r="37" spans="1:11" ht="15" customHeight="1" x14ac:dyDescent="0.25">
      <c r="A37" s="8" t="s">
        <v>5</v>
      </c>
      <c r="B37" s="21">
        <f>$B$21*B27</f>
        <v>2.2895622895622903E-2</v>
      </c>
      <c r="C37" s="21">
        <f>$C$21*C27</f>
        <v>1.9999999999999997E-2</v>
      </c>
      <c r="D37" s="21">
        <f>$D$20*D27</f>
        <v>8.461538461538462E-2</v>
      </c>
      <c r="E37" s="21">
        <f>$E$20*E27</f>
        <v>3.7500000000000006E-2</v>
      </c>
      <c r="F37" s="21">
        <f>$F$20*F27</f>
        <v>2.5000000000000001E-2</v>
      </c>
      <c r="G37" s="21">
        <f>$G$20*G27</f>
        <v>1.2060301507537686E-2</v>
      </c>
      <c r="H37" s="21">
        <f>$H$20*H27</f>
        <v>1.1365958505644336E-2</v>
      </c>
      <c r="I37" s="21">
        <f>$I$20*I27</f>
        <v>8.5000000000000006E-2</v>
      </c>
      <c r="J37" s="21">
        <f>$J$21*J27</f>
        <v>0.11851851851851852</v>
      </c>
      <c r="K37" s="21">
        <f>SUM(B37:J37)</f>
        <v>0.41695578604270805</v>
      </c>
    </row>
    <row r="38" spans="1:11" ht="15" customHeight="1" x14ac:dyDescent="0.25">
      <c r="A38" s="8" t="s">
        <v>6</v>
      </c>
      <c r="B38" s="21">
        <f>$B$21*B28</f>
        <v>5.8592592592592599E-2</v>
      </c>
      <c r="C38" s="21">
        <f>$C$21*C28</f>
        <v>0</v>
      </c>
      <c r="D38" s="21">
        <f>$D$20*D28</f>
        <v>8.8461538461538453E-2</v>
      </c>
      <c r="E38" s="21">
        <f>$E$20*E28</f>
        <v>2.5000000000000001E-2</v>
      </c>
      <c r="F38" s="21">
        <f>$F$20*F28</f>
        <v>2.5000000000000001E-2</v>
      </c>
      <c r="G38" s="21">
        <f>$G$20*G28</f>
        <v>1.5075376884422067E-3</v>
      </c>
      <c r="H38" s="21">
        <f>$H$20*H28</f>
        <v>0</v>
      </c>
      <c r="I38" s="21">
        <f>$I$20*I28</f>
        <v>0.1</v>
      </c>
      <c r="J38" s="21">
        <f>$J$21*J28</f>
        <v>9.2592592592592601E-2</v>
      </c>
      <c r="K38" s="21">
        <f>SUM(B38:J38)</f>
        <v>0.3911542613351659</v>
      </c>
    </row>
    <row r="39" spans="1:11" ht="15" customHeight="1" x14ac:dyDescent="0.25">
      <c r="A39" s="8" t="s">
        <v>7</v>
      </c>
      <c r="B39" s="21">
        <f>$B$21*B29</f>
        <v>0</v>
      </c>
      <c r="C39" s="21">
        <f>$C$21*C29</f>
        <v>2.8000000000000004E-2</v>
      </c>
      <c r="D39" s="21">
        <f>$D$20*D29</f>
        <v>0.1</v>
      </c>
      <c r="E39" s="21">
        <f>$E$20*E29</f>
        <v>0.05</v>
      </c>
      <c r="F39" s="21">
        <f>$F$20*F29</f>
        <v>0.05</v>
      </c>
      <c r="G39" s="21">
        <f>$G$20*G29</f>
        <v>0</v>
      </c>
      <c r="H39" s="21">
        <f>$H$20*H29</f>
        <v>2.9519261857157033E-3</v>
      </c>
      <c r="I39" s="21">
        <f>$I$20*I29</f>
        <v>8.3333333333333343E-2</v>
      </c>
      <c r="J39" s="21">
        <f>$J$21*J29</f>
        <v>8.8888888888888892E-2</v>
      </c>
      <c r="K39" s="21">
        <f>SUM(B39:J39)</f>
        <v>0.40317414840793797</v>
      </c>
    </row>
    <row r="40" spans="1:11" ht="15" customHeight="1" x14ac:dyDescent="0.25">
      <c r="A40" s="8" t="s">
        <v>8</v>
      </c>
      <c r="B40" s="21">
        <f>$B$21*B30</f>
        <v>3.8390572390572378E-2</v>
      </c>
      <c r="C40" s="21">
        <f>$C$21*C30</f>
        <v>2.4E-2</v>
      </c>
      <c r="D40" s="21">
        <f>$D$20*D30</f>
        <v>0.1</v>
      </c>
      <c r="E40" s="21">
        <f>$E$20*E30</f>
        <v>3.7500000000000006E-2</v>
      </c>
      <c r="F40" s="21">
        <f>$F$20*F30</f>
        <v>2.5000000000000001E-2</v>
      </c>
      <c r="G40" s="21">
        <f>$G$20*G30</f>
        <v>6.0301507537688483E-3</v>
      </c>
      <c r="H40" s="21">
        <f>$H$20*H30</f>
        <v>6.8937467930382697E-3</v>
      </c>
      <c r="I40" s="21">
        <f>$I$20*I30</f>
        <v>8.3333333333333343E-2</v>
      </c>
      <c r="J40" s="21">
        <f>$J$21*J30</f>
        <v>9.2592592592592601E-2</v>
      </c>
      <c r="K40" s="21">
        <f>SUM(B40:J40)</f>
        <v>0.41374039586330547</v>
      </c>
    </row>
    <row r="41" spans="1:11" ht="15" customHeight="1" x14ac:dyDescent="0.25">
      <c r="A41" s="8" t="s">
        <v>9</v>
      </c>
      <c r="B41" s="21">
        <f>$B$21*B31</f>
        <v>4.9164983164983168E-2</v>
      </c>
      <c r="C41" s="21">
        <f>$C$21*C31</f>
        <v>3.2000000000000008E-2</v>
      </c>
      <c r="D41" s="21">
        <f>$D$20*D31</f>
        <v>7.8846153846153844E-2</v>
      </c>
      <c r="E41" s="21">
        <f>$E$20*E31</f>
        <v>0.05</v>
      </c>
      <c r="F41" s="21">
        <f>$F$20*F31</f>
        <v>0.05</v>
      </c>
      <c r="G41" s="21">
        <f>$G$20*G31</f>
        <v>1.1557788944723613E-2</v>
      </c>
      <c r="H41" s="21">
        <f>$H$20*H31</f>
        <v>1.0078076667600489E-2</v>
      </c>
      <c r="I41" s="21">
        <f>$I$20*I31</f>
        <v>8.3333333333333343E-2</v>
      </c>
      <c r="J41" s="21">
        <f>$J$21*J31</f>
        <v>0.2</v>
      </c>
      <c r="K41" s="21">
        <f>SUM(B41:J41)</f>
        <v>0.56498033595679442</v>
      </c>
    </row>
    <row r="43" spans="1:11" ht="15" customHeight="1" x14ac:dyDescent="0.25">
      <c r="A43" s="35" t="s">
        <v>37</v>
      </c>
      <c r="B43" s="35"/>
      <c r="C43" s="35"/>
      <c r="D43" s="35"/>
      <c r="E43" s="35"/>
      <c r="F43" s="35"/>
      <c r="G43" s="35"/>
    </row>
    <row r="44" spans="1:11" ht="15" customHeight="1" x14ac:dyDescent="0.25">
      <c r="A44" s="23" t="s">
        <v>1</v>
      </c>
      <c r="B44" s="19" t="s">
        <v>39</v>
      </c>
      <c r="C44" s="19" t="s">
        <v>40</v>
      </c>
      <c r="D44" s="19" t="s">
        <v>25</v>
      </c>
      <c r="E44" s="19" t="s">
        <v>26</v>
      </c>
      <c r="F44" s="19" t="s">
        <v>27</v>
      </c>
      <c r="G44" s="24" t="s">
        <v>38</v>
      </c>
    </row>
    <row r="45" spans="1:11" ht="15" customHeight="1" x14ac:dyDescent="0.25">
      <c r="A45" s="8" t="s">
        <v>5</v>
      </c>
      <c r="B45" s="21">
        <f>$B$21*B27</f>
        <v>2.2895622895622903E-2</v>
      </c>
      <c r="C45" s="21">
        <f>$C$21*C27</f>
        <v>1.9999999999999997E-2</v>
      </c>
      <c r="D45" s="21">
        <f>SUM(D37:F37)</f>
        <v>0.14711538461538462</v>
      </c>
      <c r="E45" s="21">
        <f>SUM(G37:I37)</f>
        <v>0.10842626001318204</v>
      </c>
      <c r="F45" s="21">
        <f>$J$21*J27</f>
        <v>0.11851851851851852</v>
      </c>
      <c r="G45" s="21">
        <f>SUM(B45:F45)</f>
        <v>0.41695578604270805</v>
      </c>
    </row>
    <row r="46" spans="1:11" ht="15" customHeight="1" x14ac:dyDescent="0.25">
      <c r="A46" s="8" t="s">
        <v>6</v>
      </c>
      <c r="B46" s="21">
        <f>$B$21*B28</f>
        <v>5.8592592592592599E-2</v>
      </c>
      <c r="C46" s="21">
        <f>$C$21*C28</f>
        <v>0</v>
      </c>
      <c r="D46" s="21">
        <f>SUM(D38:F38)</f>
        <v>0.13846153846153844</v>
      </c>
      <c r="E46" s="21">
        <f>SUM(G38:I38)</f>
        <v>0.10150753768844221</v>
      </c>
      <c r="F46" s="21">
        <f>$J$21*J28</f>
        <v>9.2592592592592601E-2</v>
      </c>
      <c r="G46" s="21">
        <f>SUM(B46:F46)</f>
        <v>0.3911542613351659</v>
      </c>
    </row>
    <row r="47" spans="1:11" ht="15" customHeight="1" x14ac:dyDescent="0.25">
      <c r="A47" s="8" t="s">
        <v>7</v>
      </c>
      <c r="B47" s="21">
        <f>$B$21*B29</f>
        <v>0</v>
      </c>
      <c r="C47" s="21">
        <f>$C$21*C29</f>
        <v>2.8000000000000004E-2</v>
      </c>
      <c r="D47" s="21">
        <f>SUM(D39:F39)</f>
        <v>0.2</v>
      </c>
      <c r="E47" s="21">
        <f>SUM(G39:I39)</f>
        <v>8.6285259519049043E-2</v>
      </c>
      <c r="F47" s="21">
        <f>$J$21*J29</f>
        <v>8.8888888888888892E-2</v>
      </c>
      <c r="G47" s="21">
        <f>SUM(B47:F47)</f>
        <v>0.40317414840793797</v>
      </c>
    </row>
    <row r="48" spans="1:11" ht="15" customHeight="1" x14ac:dyDescent="0.25">
      <c r="A48" s="8" t="s">
        <v>8</v>
      </c>
      <c r="B48" s="21">
        <f>$B$21*B30</f>
        <v>3.8390572390572378E-2</v>
      </c>
      <c r="C48" s="21">
        <f>$C$21*C30</f>
        <v>2.4E-2</v>
      </c>
      <c r="D48" s="21">
        <f>SUM(D40:F40)</f>
        <v>0.16250000000000001</v>
      </c>
      <c r="E48" s="21">
        <f>SUM(G40:I40)</f>
        <v>9.625723088014046E-2</v>
      </c>
      <c r="F48" s="21">
        <f>$J$21*J30</f>
        <v>9.2592592592592601E-2</v>
      </c>
      <c r="G48" s="21">
        <f>SUM(B48:F48)</f>
        <v>0.41374039586330547</v>
      </c>
    </row>
    <row r="49" spans="1:7" ht="15" customHeight="1" x14ac:dyDescent="0.25">
      <c r="A49" s="8" t="s">
        <v>9</v>
      </c>
      <c r="B49" s="21">
        <f>$B$21*B31</f>
        <v>4.9164983164983168E-2</v>
      </c>
      <c r="C49" s="21">
        <f>$C$21*C31</f>
        <v>3.2000000000000008E-2</v>
      </c>
      <c r="D49" s="21">
        <f>SUM(D41:F41)</f>
        <v>0.17884615384615382</v>
      </c>
      <c r="E49" s="21">
        <f>SUM(G41:I41)</f>
        <v>0.10496919894565744</v>
      </c>
      <c r="F49" s="21">
        <f>$J$21*J31</f>
        <v>0.2</v>
      </c>
      <c r="G49" s="21">
        <f>SUM(B49:F49)</f>
        <v>0.56498033595679442</v>
      </c>
    </row>
    <row r="51" spans="1:7" x14ac:dyDescent="0.25">
      <c r="A51" s="25" t="s">
        <v>41</v>
      </c>
      <c r="B51" s="26">
        <f>MAX(G46:G49)</f>
        <v>0.56498033595679442</v>
      </c>
      <c r="C51" s="27" t="str">
        <f>INDEX(A46:A49,MATCH(B51,G46:G49,0),1)</f>
        <v>Redmi Note 12 S</v>
      </c>
    </row>
  </sheetData>
  <mergeCells count="18">
    <mergeCell ref="D25:F25"/>
    <mergeCell ref="G25:I25"/>
    <mergeCell ref="A1:J2"/>
    <mergeCell ref="A3:J3"/>
    <mergeCell ref="A7:J7"/>
    <mergeCell ref="D8:F8"/>
    <mergeCell ref="G8:I8"/>
    <mergeCell ref="A17:J17"/>
    <mergeCell ref="D18:F18"/>
    <mergeCell ref="G18:I18"/>
    <mergeCell ref="D21:F21"/>
    <mergeCell ref="G21:I21"/>
    <mergeCell ref="A24:J24"/>
    <mergeCell ref="A34:J34"/>
    <mergeCell ref="D35:F35"/>
    <mergeCell ref="G35:I35"/>
    <mergeCell ref="K35:K36"/>
    <mergeCell ref="A43:G43"/>
  </mergeCells>
  <conditionalFormatting sqref="B45:B49">
    <cfRule type="colorScale" priority="1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C45:C49">
    <cfRule type="colorScale" priority="2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D45:D49">
    <cfRule type="colorScale" priority="3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E45:E49">
    <cfRule type="colorScale" priority="4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F45:F49">
    <cfRule type="colorScale" priority="5">
      <colorScale>
        <cfvo type="min"/>
        <cfvo type="percentile" val="50"/>
        <cfvo type="max"/>
        <color rgb="FFFF0000"/>
        <color rgb="FFFFFF00"/>
        <color rgb="FF00A933"/>
      </colorScale>
    </cfRule>
  </conditionalFormatting>
  <conditionalFormatting sqref="G45:G49">
    <cfRule type="colorScale" priority="6">
      <colorScale>
        <cfvo type="min"/>
        <cfvo type="percentile" val="50"/>
        <cfvo type="max"/>
        <color rgb="FFFF0000"/>
        <color rgb="FFFFFF00"/>
        <color rgb="FF00A933"/>
      </colorScale>
    </cfRule>
  </conditionalFormatting>
  <hyperlinks>
    <hyperlink ref="B15" r:id="rId1" xr:uid="{E9757BBD-30F2-4818-ADA0-9E7FD63D5B81}"/>
  </hyperlinks>
  <pageMargins left="0.74791666666666701" right="0.74791666666666701" top="1.27986111111111" bottom="1.27986111111111" header="0.511811023622047" footer="0.511811023622047"/>
  <pageSetup paperSize="9" pageOrder="overThenDown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60" zoomScaleNormal="60" workbookViewId="0">
      <selection activeCell="M21" sqref="M21"/>
    </sheetView>
  </sheetViews>
  <sheetFormatPr defaultColWidth="8.3984375" defaultRowHeight="13.8" x14ac:dyDescent="0.25"/>
  <sheetData/>
  <pageMargins left="0.7" right="0.7" top="1.0458333333333301" bottom="1.0458333333333301" header="0.511811023622047" footer="0.511811023622047"/>
  <pageSetup paperSize="9" pageOrder="overThenDown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twórz nowy dokument." ma:contentTypeScope="" ma:versionID="ea3c6b89e5b2f63f9c673131913526a4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1d298d80043a1406bbee35aad13b0ffa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i obrazów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Props1.xml><?xml version="1.0" encoding="utf-8"?>
<ds:datastoreItem xmlns:ds="http://schemas.openxmlformats.org/officeDocument/2006/customXml" ds:itemID="{DBB4221D-DB3B-4B52-B6E7-2A71BDCD879B}"/>
</file>

<file path=customXml/itemProps2.xml><?xml version="1.0" encoding="utf-8"?>
<ds:datastoreItem xmlns:ds="http://schemas.openxmlformats.org/officeDocument/2006/customXml" ds:itemID="{034B731D-EE64-4242-8015-FE67422614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010B71-2F40-4B16-BF45-DF9605873F0C}">
  <ds:schemaRefs>
    <ds:schemaRef ds:uri="http://schemas.microsoft.com/office/2006/metadata/properties"/>
    <ds:schemaRef ds:uri="http://schemas.microsoft.com/office/infopath/2007/PartnerControls"/>
    <ds:schemaRef ds:uri="a92fe6ce-cc5e-4661-b3e6-d9d5535f70b5"/>
    <ds:schemaRef ds:uri="d9bddfac-6dc9-4958-8f35-4d0da3af22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VPOM</vt:lpstr>
      <vt:lpstr>Model</vt:lpstr>
      <vt:lpstr>Wykres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Roman Gumzej</dc:creator>
  <dc:description/>
  <cp:lastModifiedBy>Katarzyna Siemieniak</cp:lastModifiedBy>
  <cp:revision>18</cp:revision>
  <dcterms:created xsi:type="dcterms:W3CDTF">2017-09-13T06:51:44Z</dcterms:created>
  <dcterms:modified xsi:type="dcterms:W3CDTF">2025-04-27T21:36:18Z</dcterms:modified>
  <dc:language>sl-SI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</Properties>
</file>