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ttps://univerzamb-my.sharepoint.com/personal/roman_gumzej_um_si/Documents/Izobraževanje/Učbeniki 2024/BI/Chapter 6/"/>
    </mc:Choice>
  </mc:AlternateContent>
  <xr:revisionPtr revIDLastSave="4" documentId="11_39A9F78CBADCCDE825EE0E0141D9DD4F3832D908" xr6:coauthVersionLast="47" xr6:coauthVersionMax="47" xr10:uidLastSave="{5789C0EC-70CE-45DA-80B3-0FE9AC2A4D5C}"/>
  <bookViews>
    <workbookView xWindow="-120" yWindow="-120" windowWidth="29040" windowHeight="15720" tabRatio="500" xr2:uid="{00000000-000D-0000-FFFF-FFFF00000000}"/>
  </bookViews>
  <sheets>
    <sheet name="VPOM" sheetId="1" r:id="rId1"/>
    <sheet name="Model" sheetId="2" r:id="rId2"/>
    <sheet name="Graph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9" i="2" l="1"/>
  <c r="C48" i="2"/>
  <c r="C47" i="2"/>
  <c r="F45" i="2"/>
  <c r="G41" i="2"/>
  <c r="E39" i="2"/>
  <c r="D39" i="2"/>
  <c r="D47" i="2" s="1"/>
  <c r="C39" i="2"/>
  <c r="G38" i="2"/>
  <c r="F38" i="2"/>
  <c r="E38" i="2"/>
  <c r="I37" i="2"/>
  <c r="G37" i="2"/>
  <c r="E45" i="2" s="1"/>
  <c r="J31" i="2"/>
  <c r="J41" i="2" s="1"/>
  <c r="I31" i="2"/>
  <c r="I41" i="2" s="1"/>
  <c r="G31" i="2"/>
  <c r="F31" i="2"/>
  <c r="F41" i="2" s="1"/>
  <c r="E31" i="2"/>
  <c r="E41" i="2" s="1"/>
  <c r="D31" i="2"/>
  <c r="D41" i="2" s="1"/>
  <c r="D49" i="2" s="1"/>
  <c r="C31" i="2"/>
  <c r="C41" i="2" s="1"/>
  <c r="B31" i="2"/>
  <c r="B41" i="2" s="1"/>
  <c r="J30" i="2"/>
  <c r="F48" i="2" s="1"/>
  <c r="I30" i="2"/>
  <c r="I40" i="2" s="1"/>
  <c r="G30" i="2"/>
  <c r="G40" i="2" s="1"/>
  <c r="F30" i="2"/>
  <c r="F40" i="2" s="1"/>
  <c r="E30" i="2"/>
  <c r="E40" i="2" s="1"/>
  <c r="D30" i="2"/>
  <c r="D40" i="2" s="1"/>
  <c r="D48" i="2" s="1"/>
  <c r="C30" i="2"/>
  <c r="C40" i="2" s="1"/>
  <c r="B30" i="2"/>
  <c r="B48" i="2" s="1"/>
  <c r="J29" i="2"/>
  <c r="J39" i="2" s="1"/>
  <c r="I29" i="2"/>
  <c r="I39" i="2" s="1"/>
  <c r="G29" i="2"/>
  <c r="G39" i="2" s="1"/>
  <c r="E47" i="2" s="1"/>
  <c r="F29" i="2"/>
  <c r="F39" i="2" s="1"/>
  <c r="E29" i="2"/>
  <c r="D29" i="2"/>
  <c r="C29" i="2"/>
  <c r="B29" i="2"/>
  <c r="B39" i="2" s="1"/>
  <c r="J28" i="2"/>
  <c r="F46" i="2" s="1"/>
  <c r="I28" i="2"/>
  <c r="I38" i="2" s="1"/>
  <c r="G28" i="2"/>
  <c r="F28" i="2"/>
  <c r="E28" i="2"/>
  <c r="D28" i="2"/>
  <c r="D38" i="2" s="1"/>
  <c r="D46" i="2" s="1"/>
  <c r="C28" i="2"/>
  <c r="C46" i="2" s="1"/>
  <c r="B28" i="2"/>
  <c r="B46" i="2" s="1"/>
  <c r="J27" i="2"/>
  <c r="J37" i="2" s="1"/>
  <c r="I27" i="2"/>
  <c r="G27" i="2"/>
  <c r="F27" i="2"/>
  <c r="F37" i="2" s="1"/>
  <c r="E27" i="2"/>
  <c r="E37" i="2" s="1"/>
  <c r="D27" i="2"/>
  <c r="D37" i="2" s="1"/>
  <c r="D45" i="2" s="1"/>
  <c r="C27" i="2"/>
  <c r="C37" i="2" s="1"/>
  <c r="B27" i="2"/>
  <c r="B37" i="2" s="1"/>
  <c r="D21" i="2"/>
  <c r="H14" i="2"/>
  <c r="H13" i="2"/>
  <c r="H30" i="2" s="1"/>
  <c r="H40" i="2" s="1"/>
  <c r="H12" i="2"/>
  <c r="H29" i="2" s="1"/>
  <c r="H39" i="2" s="1"/>
  <c r="H11" i="2"/>
  <c r="H28" i="2" s="1"/>
  <c r="H38" i="2" s="1"/>
  <c r="H10" i="2"/>
  <c r="H27" i="2" s="1"/>
  <c r="H37" i="2" s="1"/>
  <c r="E48" i="2" l="1"/>
  <c r="K39" i="2"/>
  <c r="K37" i="2"/>
  <c r="G48" i="2"/>
  <c r="K41" i="2"/>
  <c r="E49" i="2"/>
  <c r="E46" i="2"/>
  <c r="G46" i="2" s="1"/>
  <c r="B38" i="2"/>
  <c r="J38" i="2"/>
  <c r="B45" i="2"/>
  <c r="F47" i="2"/>
  <c r="B49" i="2"/>
  <c r="J40" i="2"/>
  <c r="C38" i="2"/>
  <c r="C45" i="2"/>
  <c r="C49" i="2"/>
  <c r="H31" i="2"/>
  <c r="H41" i="2" s="1"/>
  <c r="B40" i="2"/>
  <c r="B47" i="2"/>
  <c r="G47" i="2" s="1"/>
  <c r="G49" i="2" l="1"/>
  <c r="B51" i="2" s="1"/>
  <c r="C51" i="2" s="1"/>
  <c r="K40" i="2"/>
  <c r="G45" i="2"/>
  <c r="K38" i="2"/>
</calcChain>
</file>

<file path=xl/sharedStrings.xml><?xml version="1.0" encoding="utf-8"?>
<sst xmlns="http://schemas.openxmlformats.org/spreadsheetml/2006/main" count="103" uniqueCount="42">
  <si>
    <t>Problem: Choosing the best Android mobile platform below 300 EUR.</t>
  </si>
  <si>
    <t>Rešitev poiščemo z večparametrskim odločitvenim modelom.</t>
  </si>
  <si>
    <t>The procedure of multi-criteria decision making:</t>
  </si>
  <si>
    <r>
      <rPr>
        <sz val="11"/>
        <color theme="1"/>
        <rFont val="Tahoma"/>
        <family val="1"/>
        <charset val="238"/>
      </rPr>
      <t>Representation of variants (V) by their characteristic parameters (P): {V</t>
    </r>
    <r>
      <rPr>
        <vertAlign val="subscript"/>
        <sz val="11"/>
        <color theme="1"/>
        <rFont val="Tahoma"/>
        <family val="1"/>
        <charset val="238"/>
      </rPr>
      <t>i</t>
    </r>
    <r>
      <rPr>
        <sz val="11"/>
        <color theme="1"/>
        <rFont val="Tahoma"/>
        <family val="1"/>
        <charset val="238"/>
      </rPr>
      <t xml:space="preserve"> (P</t>
    </r>
    <r>
      <rPr>
        <vertAlign val="subscript"/>
        <sz val="11"/>
        <color theme="1"/>
        <rFont val="Tahoma"/>
        <family val="1"/>
        <charset val="238"/>
      </rPr>
      <t>i,1</t>
    </r>
    <r>
      <rPr>
        <sz val="11"/>
        <color theme="1"/>
        <rFont val="Tahoma"/>
        <family val="1"/>
        <charset val="238"/>
      </rPr>
      <t>; P</t>
    </r>
    <r>
      <rPr>
        <vertAlign val="subscript"/>
        <sz val="11"/>
        <color theme="1"/>
        <rFont val="Tahoma"/>
        <family val="1"/>
        <charset val="238"/>
      </rPr>
      <t>i,2</t>
    </r>
    <r>
      <rPr>
        <sz val="11"/>
        <color theme="1"/>
        <rFont val="Tahoma"/>
        <family val="1"/>
        <charset val="238"/>
      </rPr>
      <t>; … P</t>
    </r>
    <r>
      <rPr>
        <vertAlign val="subscript"/>
        <sz val="11"/>
        <color theme="1"/>
        <rFont val="Tahoma"/>
        <family val="1"/>
        <charset val="238"/>
      </rPr>
      <t>i,n</t>
    </r>
    <r>
      <rPr>
        <sz val="11"/>
        <color theme="1"/>
        <rFont val="Tahoma"/>
        <family val="1"/>
        <charset val="238"/>
      </rPr>
      <t>); i=1...m}.</t>
    </r>
  </si>
  <si>
    <r>
      <rPr>
        <sz val="11"/>
        <color theme="1"/>
        <rFont val="Tahoma"/>
        <family val="1"/>
        <charset val="238"/>
      </rPr>
      <t>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=1 - 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/max {P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} if a smaller value of Pi,j is more beneficial.</t>
    </r>
  </si>
  <si>
    <r>
      <rPr>
        <sz val="11"/>
        <color theme="1"/>
        <rFont val="Tahoma"/>
        <family val="1"/>
        <charset val="238"/>
      </rPr>
      <t>The best variant is chosen by: Y=max {X</t>
    </r>
    <r>
      <rPr>
        <vertAlign val="subscript"/>
        <sz val="11"/>
        <color theme="1"/>
        <rFont val="Tahoma"/>
        <family val="1"/>
        <charset val="238"/>
      </rPr>
      <t>i</t>
    </r>
    <r>
      <rPr>
        <sz val="11"/>
        <color theme="1"/>
        <rFont val="Tahoma"/>
        <family val="1"/>
        <charset val="238"/>
      </rPr>
      <t>}.</t>
    </r>
  </si>
  <si>
    <t>MULTICRITERIA DECISION MODEL</t>
  </si>
  <si>
    <t>(Android Smartphone below 300 EUR)</t>
  </si>
  <si>
    <t>PARAMETERS</t>
  </si>
  <si>
    <t>Price (€)</t>
  </si>
  <si>
    <t>Grade*</t>
  </si>
  <si>
    <t>Performance</t>
  </si>
  <si>
    <t>Properties</t>
  </si>
  <si>
    <t>Camera</t>
  </si>
  <si>
    <t>Model</t>
  </si>
  <si>
    <t>(1-10)</t>
  </si>
  <si>
    <t>proc.speed (GHz)</t>
  </si>
  <si>
    <t>RAM (GB)</t>
  </si>
  <si>
    <t>int.mem. (GB)</t>
  </si>
  <si>
    <t>weight (g)</t>
  </si>
  <si>
    <t>size (mm3)</t>
  </si>
  <si>
    <t>bat.cap. (mAh)</t>
  </si>
  <si>
    <t>(MP)</t>
  </si>
  <si>
    <t>Honor Magic Lite 5</t>
  </si>
  <si>
    <t>Honor X7a</t>
  </si>
  <si>
    <t>Samsung A34</t>
  </si>
  <si>
    <t>Redmi Note 12 Pro</t>
  </si>
  <si>
    <t>Redmi Note 12 S</t>
  </si>
  <si>
    <t>*Vir:</t>
  </si>
  <si>
    <t>www.testberichte.de</t>
  </si>
  <si>
    <t>PARAMETER WEIGHS</t>
  </si>
  <si>
    <t>Grade</t>
  </si>
  <si>
    <t>Utež</t>
  </si>
  <si>
    <t>NORMALIZED PARAMETERS</t>
  </si>
  <si>
    <t>FINAL PARAMETER ASSESSMENT</t>
  </si>
  <si>
    <t>TOTAL:</t>
  </si>
  <si>
    <t>Price</t>
  </si>
  <si>
    <t>Choice</t>
  </si>
  <si>
    <r>
      <t>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=P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/max {P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} if a greater value of 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 xml:space="preserve"> is more beneficial;</t>
    </r>
  </si>
  <si>
    <t xml:space="preserve">Normalization of parameters by calculating relative the local grade pi,j for each Pi,j (j=1...n), with reference to the j-th maximum Pi,j from all i samples: </t>
  </si>
  <si>
    <r>
      <t>The grades are weighted according to preferences: x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=p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*U</t>
    </r>
    <r>
      <rPr>
        <vertAlign val="subscript"/>
        <sz val="11"/>
        <color theme="1"/>
        <rFont val="Tahoma"/>
        <family val="1"/>
        <charset val="238"/>
      </rPr>
      <t>j</t>
    </r>
    <r>
      <rPr>
        <sz val="11"/>
        <color theme="1"/>
        <rFont val="Tahoma"/>
        <family val="1"/>
        <charset val="238"/>
      </rPr>
      <t xml:space="preserve"> for each j=1...n, by weighs U</t>
    </r>
    <r>
      <rPr>
        <vertAlign val="subscript"/>
        <sz val="11"/>
        <color theme="1"/>
        <rFont val="Tahoma"/>
        <family val="1"/>
        <charset val="238"/>
      </rPr>
      <t>j</t>
    </r>
    <r>
      <rPr>
        <sz val="11"/>
        <color theme="1"/>
        <rFont val="Tahoma"/>
        <family val="1"/>
        <charset val="238"/>
      </rPr>
      <t xml:space="preserve"> which need to sum-up to 1, i.e. 100%.</t>
    </r>
  </si>
  <si>
    <r>
      <t>The weighted grades of all variants are summed up: X</t>
    </r>
    <r>
      <rPr>
        <vertAlign val="subscript"/>
        <sz val="11"/>
        <color theme="1"/>
        <rFont val="Tahoma"/>
        <family val="1"/>
        <charset val="238"/>
      </rPr>
      <t>i</t>
    </r>
    <r>
      <rPr>
        <sz val="11"/>
        <color theme="1"/>
        <rFont val="Tahoma"/>
        <family val="1"/>
        <charset val="238"/>
      </rPr>
      <t>=∑ x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 xml:space="preserve"> for each i=1...m to obtain composite grades according to our utility function.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</si>
</sst>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424];[Red]\-#,##0.00\ [$€-424]"/>
    <numFmt numFmtId="165" formatCode="#,##0&quot; €&quot;;[Red]#,##0&quot; €&quot;"/>
    <numFmt numFmtId="166" formatCode="0\ %"/>
  </numFmts>
  <fonts count="17" x14ac:knownFonts="1"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Tahoma"/>
      <family val="1"/>
      <charset val="238"/>
    </font>
    <font>
      <vertAlign val="subscript"/>
      <sz val="11"/>
      <color theme="1"/>
      <name val="Tahoma"/>
      <family val="1"/>
      <charset val="238"/>
    </font>
    <font>
      <b/>
      <sz val="12"/>
      <color theme="1"/>
      <name val="Arial"/>
      <charset val="1"/>
    </font>
    <font>
      <sz val="10"/>
      <color theme="1"/>
      <name val="Arial"/>
      <charset val="1"/>
    </font>
    <font>
      <b/>
      <sz val="10"/>
      <color theme="1"/>
      <name val="Calibri"/>
      <charset val="1"/>
    </font>
    <font>
      <b/>
      <sz val="10"/>
      <color theme="1"/>
      <name val="Calibri"/>
      <charset val="238"/>
    </font>
    <font>
      <sz val="11"/>
      <color theme="1"/>
      <name val="Calibri"/>
      <charset val="1"/>
    </font>
    <font>
      <sz val="10"/>
      <color theme="1"/>
      <name val="Calibri"/>
      <charset val="1"/>
    </font>
    <font>
      <u/>
      <sz val="10"/>
      <color rgb="FF0066CC"/>
      <name val="Calibri"/>
      <charset val="1"/>
    </font>
    <font>
      <u/>
      <sz val="10"/>
      <color rgb="FF0066CC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99CCFF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CCCCC"/>
      </patternFill>
    </fill>
    <fill>
      <patternFill patternType="solid">
        <fgColor rgb="FFCCFFCC"/>
        <bgColor rgb="FFCCFFFF"/>
      </patternFill>
    </fill>
    <fill>
      <patternFill patternType="solid">
        <fgColor rgb="FFFF9900"/>
        <bgColor rgb="FFED7D3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3" fillId="0" borderId="0"/>
    <xf numFmtId="0" fontId="1" fillId="0" borderId="0">
      <alignment horizontal="center"/>
    </xf>
    <xf numFmtId="0" fontId="2" fillId="0" borderId="0"/>
    <xf numFmtId="164" fontId="2" fillId="0" borderId="0"/>
  </cellStyleXfs>
  <cellXfs count="41">
    <xf numFmtId="0" fontId="0" fillId="0" borderId="0" xfId="0"/>
    <xf numFmtId="0" fontId="0" fillId="0" borderId="0" xfId="0" applyAlignment="1" applyProtection="1"/>
    <xf numFmtId="0" fontId="3" fillId="2" borderId="0" xfId="0" applyFont="1" applyFill="1" applyAlignment="1" applyProtection="1">
      <alignment horizontal="center"/>
    </xf>
    <xf numFmtId="0" fontId="4" fillId="0" borderId="0" xfId="0" applyFont="1"/>
    <xf numFmtId="0" fontId="0" fillId="0" borderId="0" xfId="0" applyAlignment="1" applyProtection="1">
      <alignment horizontal="center"/>
    </xf>
    <xf numFmtId="0" fontId="8" fillId="5" borderId="1" xfId="0" applyFont="1" applyFill="1" applyBorder="1" applyAlignment="1" applyProtection="1"/>
    <xf numFmtId="0" fontId="8" fillId="5" borderId="1" xfId="0" applyFont="1" applyFill="1" applyBorder="1" applyAlignment="1" applyProtection="1">
      <alignment horizontal="center"/>
    </xf>
    <xf numFmtId="0" fontId="9" fillId="5" borderId="1" xfId="0" applyFont="1" applyFill="1" applyBorder="1" applyAlignment="1" applyProtection="1">
      <alignment horizontal="left"/>
    </xf>
    <xf numFmtId="0" fontId="10" fillId="5" borderId="1" xfId="0" applyFont="1" applyFill="1" applyBorder="1" applyAlignment="1" applyProtection="1"/>
    <xf numFmtId="0" fontId="11" fillId="5" borderId="1" xfId="0" applyFont="1" applyFill="1" applyBorder="1" applyAlignment="1" applyProtection="1">
      <alignment horizontal="center"/>
    </xf>
    <xf numFmtId="0" fontId="7" fillId="6" borderId="1" xfId="0" applyFont="1" applyFill="1" applyBorder="1" applyAlignment="1" applyProtection="1"/>
    <xf numFmtId="165" fontId="10" fillId="7" borderId="1" xfId="0" applyNumberFormat="1" applyFont="1" applyFill="1" applyBorder="1" applyAlignment="1" applyProtection="1">
      <alignment horizontal="center"/>
    </xf>
    <xf numFmtId="0" fontId="10" fillId="7" borderId="1" xfId="0" applyFont="1" applyFill="1" applyBorder="1" applyAlignment="1" applyProtection="1">
      <alignment horizontal="center"/>
    </xf>
    <xf numFmtId="1" fontId="10" fillId="7" borderId="1" xfId="0" applyNumberFormat="1" applyFont="1" applyFill="1" applyBorder="1" applyAlignment="1" applyProtection="1">
      <alignment horizontal="center"/>
    </xf>
    <xf numFmtId="0" fontId="11" fillId="0" borderId="0" xfId="0" applyFont="1" applyAlignment="1" applyProtection="1">
      <alignment horizontal="right"/>
    </xf>
    <xf numFmtId="0" fontId="12" fillId="0" borderId="0" xfId="1" applyFont="1" applyAlignment="1" applyProtection="1"/>
    <xf numFmtId="0" fontId="10" fillId="0" borderId="0" xfId="0" applyFont="1" applyAlignment="1" applyProtection="1"/>
    <xf numFmtId="0" fontId="0" fillId="5" borderId="2" xfId="0" applyFill="1" applyBorder="1" applyAlignment="1" applyProtection="1"/>
    <xf numFmtId="166" fontId="15" fillId="7" borderId="1" xfId="0" applyNumberFormat="1" applyFont="1" applyFill="1" applyBorder="1" applyAlignment="1" applyProtection="1">
      <alignment horizontal="center"/>
    </xf>
    <xf numFmtId="166" fontId="15" fillId="7" borderId="3" xfId="0" applyNumberFormat="1" applyFont="1" applyFill="1" applyBorder="1" applyAlignment="1" applyProtection="1">
      <alignment horizontal="center"/>
    </xf>
    <xf numFmtId="166" fontId="0" fillId="7" borderId="4" xfId="0" applyNumberFormat="1" applyFill="1" applyBorder="1" applyAlignment="1" applyProtection="1">
      <alignment horizontal="center"/>
    </xf>
    <xf numFmtId="166" fontId="0" fillId="7" borderId="1" xfId="0" applyNumberFormat="1" applyFill="1" applyBorder="1" applyAlignment="1" applyProtection="1">
      <alignment horizontal="center"/>
    </xf>
    <xf numFmtId="0" fontId="0" fillId="5" borderId="4" xfId="0" applyFill="1" applyBorder="1" applyAlignment="1" applyProtection="1"/>
    <xf numFmtId="0" fontId="14" fillId="5" borderId="1" xfId="0" applyFont="1" applyFill="1" applyBorder="1" applyAlignment="1" applyProtection="1">
      <alignment horizontal="center"/>
    </xf>
    <xf numFmtId="166" fontId="0" fillId="0" borderId="0" xfId="0" applyNumberFormat="1" applyAlignment="1" applyProtection="1"/>
    <xf numFmtId="2" fontId="0" fillId="7" borderId="1" xfId="0" applyNumberFormat="1" applyFill="1" applyBorder="1" applyAlignment="1" applyProtection="1">
      <alignment horizontal="center"/>
    </xf>
    <xf numFmtId="0" fontId="14" fillId="8" borderId="1" xfId="0" applyFont="1" applyFill="1" applyBorder="1" applyAlignment="1" applyProtection="1"/>
    <xf numFmtId="0" fontId="14" fillId="5" borderId="1" xfId="0" applyFont="1" applyFill="1" applyBorder="1" applyAlignment="1" applyProtection="1"/>
    <xf numFmtId="0" fontId="14" fillId="8" borderId="1" xfId="0" applyFont="1" applyFill="1" applyBorder="1" applyAlignment="1" applyProtection="1">
      <alignment horizontal="center"/>
    </xf>
    <xf numFmtId="0" fontId="16" fillId="6" borderId="0" xfId="0" applyFont="1" applyFill="1" applyAlignment="1" applyProtection="1"/>
    <xf numFmtId="2" fontId="0" fillId="0" borderId="0" xfId="0" applyNumberFormat="1" applyAlignment="1" applyProtection="1"/>
    <xf numFmtId="2" fontId="0" fillId="7" borderId="0" xfId="0" applyNumberFormat="1" applyFill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0" fillId="0" borderId="0" xfId="0" applyFont="1" applyAlignment="1">
      <alignment horizontal="justify"/>
    </xf>
    <xf numFmtId="0" fontId="0" fillId="5" borderId="1" xfId="0" applyFill="1" applyBorder="1" applyAlignment="1" applyProtection="1"/>
    <xf numFmtId="0" fontId="14" fillId="4" borderId="1" xfId="0" applyFont="1" applyFill="1" applyBorder="1" applyAlignment="1" applyProtection="1">
      <alignment horizontal="center"/>
    </xf>
    <xf numFmtId="0" fontId="8" fillId="5" borderId="1" xfId="0" applyFont="1" applyFill="1" applyBorder="1" applyAlignment="1" applyProtection="1">
      <alignment horizontal="center"/>
    </xf>
    <xf numFmtId="166" fontId="0" fillId="7" borderId="4" xfId="0" applyNumberForma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center"/>
    </xf>
  </cellXfs>
  <cellStyles count="5">
    <cellStyle name="Heading 3" xfId="2" xr:uid="{00000000-0005-0000-0000-000006000000}"/>
    <cellStyle name="Hiperpovezava" xfId="1" builtinId="8"/>
    <cellStyle name="Navadno" xfId="0" builtinId="0"/>
    <cellStyle name="Result 4" xfId="3" xr:uid="{00000000-0005-0000-0000-000007000000}"/>
    <cellStyle name="Rezultat2" xfId="4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B8B8B"/>
      <rgbColor rgb="FF5B9BD5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ED7D31"/>
      <rgbColor rgb="FF666699"/>
      <rgbColor rgb="FFA5A5A5"/>
      <rgbColor rgb="FF003366"/>
      <rgbColor rgb="FF70AD47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c:style val="2"/>
  <c:chart>
    <c:title>
      <c:tx>
        <c:rich>
          <a:bodyPr rot="0"/>
          <a:lstStyle/>
          <a:p>
            <a:pPr>
              <a:defRPr lang="sl-SI" sz="1400" b="0" strike="noStrike" spc="-1">
                <a:solidFill>
                  <a:srgbClr val="333333"/>
                </a:solidFill>
                <a:latin typeface="Calibri"/>
              </a:defRPr>
            </a:pPr>
            <a:r>
              <a:rPr lang="sl-SI" sz="1400" b="0" strike="noStrike" spc="-1">
                <a:solidFill>
                  <a:srgbClr val="333333"/>
                </a:solidFill>
                <a:latin typeface="Calibri"/>
              </a:rPr>
              <a:t>Android Smartphone comparison</a:t>
            </a:r>
          </a:p>
        </c:rich>
      </c:tx>
      <c:layout>
        <c:manualLayout>
          <c:xMode val="edge"/>
          <c:yMode val="edge"/>
          <c:x val="0.39434889434889397"/>
          <c:y val="2.9100529100529099E-2"/>
        </c:manualLayout>
      </c:layout>
      <c:overlay val="0"/>
      <c:spPr>
        <a:noFill/>
        <a:ln w="0">
          <a:noFill/>
        </a:ln>
      </c:spPr>
    </c:title>
    <c:autoTitleDeleted val="0"/>
    <c:view3D>
      <c:rotX val="14"/>
      <c:rotY val="19"/>
      <c:rAngAx val="1"/>
    </c:view3D>
    <c:floor>
      <c:thickness val="0"/>
      <c:spPr>
        <a:noFill/>
        <a:ln w="6480">
          <a:solidFill>
            <a:srgbClr val="8B8B8B"/>
          </a:solidFill>
          <a:round/>
        </a:ln>
      </c:spPr>
    </c:floor>
    <c:sideWall>
      <c:thickness val="0"/>
      <c:spPr>
        <a:noFill/>
        <a:ln w="6480">
          <a:solidFill>
            <a:srgbClr val="8B8B8B"/>
          </a:solidFill>
          <a:round/>
        </a:ln>
      </c:spPr>
    </c:sideWall>
    <c:backWall>
      <c:thickness val="0"/>
      <c:spPr>
        <a:noFill/>
        <a:ln w="6480">
          <a:solidFill>
            <a:srgbClr val="8B8B8B"/>
          </a:solidFill>
          <a:round/>
        </a:ln>
      </c:spPr>
    </c:backWall>
    <c:plotArea>
      <c:layout>
        <c:manualLayout>
          <c:xMode val="edge"/>
          <c:yMode val="edge"/>
          <c:x val="2.8920018075011301E-2"/>
          <c:y val="0.124514991181658"/>
          <c:w val="0.95040668775418002"/>
          <c:h val="0.7474426807760139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Model!$B$44:$B$44</c:f>
              <c:strCache>
                <c:ptCount val="1"/>
                <c:pt idx="0">
                  <c:v>Price</c:v>
                </c:pt>
              </c:strCache>
            </c:strRef>
          </c:tx>
          <c:spPr>
            <a:solidFill>
              <a:srgbClr val="5B9BD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Model!$B$45:$B$49</c:f>
              <c:numCache>
                <c:formatCode>0.00</c:formatCode>
                <c:ptCount val="5"/>
                <c:pt idx="0">
                  <c:v>2.2895622895622903E-2</c:v>
                </c:pt>
                <c:pt idx="1">
                  <c:v>5.8592592592592599E-2</c:v>
                </c:pt>
                <c:pt idx="2">
                  <c:v>0</c:v>
                </c:pt>
                <c:pt idx="3">
                  <c:v>3.8390572390572378E-2</c:v>
                </c:pt>
                <c:pt idx="4">
                  <c:v>4.9164983164983168E-2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5E-4A62-9319-FEB3F47AB8DF}"/>
            </c:ext>
          </c:extLst>
        </c:ser>
        <c:ser>
          <c:idx val="1"/>
          <c:order val="1"/>
          <c:tx>
            <c:strRef>
              <c:f>Model!$C$44:$C$44</c:f>
              <c:strCache>
                <c:ptCount val="1"/>
                <c:pt idx="0">
                  <c:v>Grade</c:v>
                </c:pt>
              </c:strCache>
            </c:strRef>
          </c:tx>
          <c:spPr>
            <a:solidFill>
              <a:srgbClr val="ED7D31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Model!$C$45:$C$49</c:f>
              <c:numCache>
                <c:formatCode>0.00</c:formatCode>
                <c:ptCount val="5"/>
                <c:pt idx="0">
                  <c:v>1.9999999999999997E-2</c:v>
                </c:pt>
                <c:pt idx="1">
                  <c:v>0</c:v>
                </c:pt>
                <c:pt idx="2">
                  <c:v>2.8000000000000004E-2</c:v>
                </c:pt>
                <c:pt idx="3">
                  <c:v>2.4E-2</c:v>
                </c:pt>
                <c:pt idx="4">
                  <c:v>3.2000000000000008E-2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5E-4A62-9319-FEB3F47AB8DF}"/>
            </c:ext>
          </c:extLst>
        </c:ser>
        <c:ser>
          <c:idx val="2"/>
          <c:order val="2"/>
          <c:tx>
            <c:strRef>
              <c:f>Model!$D$44:$D$44</c:f>
              <c:strCache>
                <c:ptCount val="1"/>
                <c:pt idx="0">
                  <c:v>Performance</c:v>
                </c:pt>
              </c:strCache>
            </c:strRef>
          </c:tx>
          <c:spPr>
            <a:solidFill>
              <a:srgbClr val="A5A5A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Model!$D$45:$D$49</c:f>
              <c:numCache>
                <c:formatCode>0.00</c:formatCode>
                <c:ptCount val="5"/>
                <c:pt idx="0">
                  <c:v>0.14711538461538462</c:v>
                </c:pt>
                <c:pt idx="1">
                  <c:v>0.13846153846153844</c:v>
                </c:pt>
                <c:pt idx="2">
                  <c:v>0.2</c:v>
                </c:pt>
                <c:pt idx="3">
                  <c:v>0.16250000000000001</c:v>
                </c:pt>
                <c:pt idx="4">
                  <c:v>0.17884615384615382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5E-4A62-9319-FEB3F47AB8DF}"/>
            </c:ext>
          </c:extLst>
        </c:ser>
        <c:ser>
          <c:idx val="3"/>
          <c:order val="3"/>
          <c:tx>
            <c:strRef>
              <c:f>Model!$E$44:$E$44</c:f>
              <c:strCache>
                <c:ptCount val="1"/>
                <c:pt idx="0">
                  <c:v>Properties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Model!$E$45:$E$49</c:f>
              <c:numCache>
                <c:formatCode>0.00</c:formatCode>
                <c:ptCount val="5"/>
                <c:pt idx="0">
                  <c:v>0.10842626001318204</c:v>
                </c:pt>
                <c:pt idx="1">
                  <c:v>0.10150753768844221</c:v>
                </c:pt>
                <c:pt idx="2">
                  <c:v>8.6285259519049043E-2</c:v>
                </c:pt>
                <c:pt idx="3">
                  <c:v>9.625723088014046E-2</c:v>
                </c:pt>
                <c:pt idx="4">
                  <c:v>0.10496919894565744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5E-4A62-9319-FEB3F47AB8DF}"/>
            </c:ext>
          </c:extLst>
        </c:ser>
        <c:ser>
          <c:idx val="4"/>
          <c:order val="4"/>
          <c:tx>
            <c:strRef>
              <c:f>Model!$F$44:$F$44</c:f>
              <c:strCache>
                <c:ptCount val="1"/>
                <c:pt idx="0">
                  <c:v>Camera</c:v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Model!$F$45:$F$49</c:f>
              <c:numCache>
                <c:formatCode>0.00</c:formatCode>
                <c:ptCount val="5"/>
                <c:pt idx="0">
                  <c:v>0.11851851851851852</c:v>
                </c:pt>
                <c:pt idx="1">
                  <c:v>9.2592592592592601E-2</c:v>
                </c:pt>
                <c:pt idx="2">
                  <c:v>8.8888888888888892E-2</c:v>
                </c:pt>
                <c:pt idx="3">
                  <c:v>9.2592592592592601E-2</c:v>
                </c:pt>
                <c:pt idx="4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5E-4A62-9319-FEB3F47AB8DF}"/>
            </c:ext>
          </c:extLst>
        </c:ser>
        <c:ser>
          <c:idx val="5"/>
          <c:order val="5"/>
          <c:tx>
            <c:strRef>
              <c:f>Model!$G$44:$G$44</c:f>
              <c:strCache>
                <c:ptCount val="1"/>
                <c:pt idx="0">
                  <c:v>TOTAL:</c:v>
                </c:pt>
              </c:strCache>
            </c:strRef>
          </c:tx>
          <c:spPr>
            <a:solidFill>
              <a:srgbClr val="70AD47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Model!$G$45:$G$49</c:f>
              <c:numCache>
                <c:formatCode>0.00</c:formatCode>
                <c:ptCount val="5"/>
                <c:pt idx="0">
                  <c:v>0.41695578604270805</c:v>
                </c:pt>
                <c:pt idx="1">
                  <c:v>0.3911542613351659</c:v>
                </c:pt>
                <c:pt idx="2">
                  <c:v>0.40317414840793797</c:v>
                </c:pt>
                <c:pt idx="3">
                  <c:v>0.41374039586330547</c:v>
                </c:pt>
                <c:pt idx="4">
                  <c:v>0.56498033595679442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5E-4A62-9319-FEB3F47AB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072646"/>
        <c:axId val="60258752"/>
        <c:axId val="56683281"/>
      </c:bar3DChart>
      <c:catAx>
        <c:axId val="7407264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333333"/>
                </a:solidFill>
                <a:latin typeface="Calibri"/>
              </a:defRPr>
            </a:pPr>
            <a:endParaRPr lang="sl-SI"/>
          </a:p>
        </c:txPr>
        <c:crossAx val="60258752"/>
        <c:crossesAt val="0"/>
        <c:auto val="1"/>
        <c:lblAlgn val="ctr"/>
        <c:lblOffset val="100"/>
        <c:noMultiLvlLbl val="0"/>
      </c:catAx>
      <c:valAx>
        <c:axId val="60258752"/>
        <c:scaling>
          <c:orientation val="minMax"/>
        </c:scaling>
        <c:delete val="0"/>
        <c:axPos val="l"/>
        <c:majorGridlines>
          <c:spPr>
            <a:ln w="6480">
              <a:solidFill>
                <a:srgbClr val="CCCCCC"/>
              </a:solidFill>
              <a:round/>
            </a:ln>
          </c:spPr>
        </c:majorGridlines>
        <c:numFmt formatCode="0.0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333333"/>
                </a:solidFill>
                <a:latin typeface="Calibri"/>
              </a:defRPr>
            </a:pPr>
            <a:endParaRPr lang="sl-SI"/>
          </a:p>
        </c:txPr>
        <c:crossAx val="74072646"/>
        <c:crossesAt val="1"/>
        <c:crossBetween val="between"/>
      </c:valAx>
      <c:serAx>
        <c:axId val="56683281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333333"/>
                </a:solidFill>
                <a:latin typeface="Calibri"/>
              </a:defRPr>
            </a:pPr>
            <a:endParaRPr lang="sl-SI"/>
          </a:p>
        </c:txPr>
        <c:crossAx val="60258752"/>
        <c:crosses val="autoZero"/>
      </c:serAx>
    </c:plotArea>
    <c:legend>
      <c:legendPos val="r"/>
      <c:layout>
        <c:manualLayout>
          <c:xMode val="edge"/>
          <c:yMode val="edge"/>
          <c:x val="0.86016641536829197"/>
          <c:y val="0.68515742128935497"/>
          <c:w val="0.139833584631708"/>
          <c:h val="0.3148425787106450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333333"/>
              </a:solidFill>
              <a:latin typeface="Calibri"/>
            </a:defRPr>
          </a:pPr>
          <a:endParaRPr lang="sl-SI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CCCCCC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605880</xdr:colOff>
      <xdr:row>22</xdr:row>
      <xdr:rowOff>100440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estberichte.de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zoomScaleNormal="100" workbookViewId="0">
      <selection activeCell="A11" sqref="A11"/>
    </sheetView>
  </sheetViews>
  <sheetFormatPr defaultColWidth="8.375" defaultRowHeight="14.25" x14ac:dyDescent="0.2"/>
  <cols>
    <col min="2" max="2" width="12.875" style="1" customWidth="1"/>
  </cols>
  <sheetData>
    <row r="1" spans="1:10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2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5" spans="1:10" s="33" customFormat="1" ht="19.5" customHeight="1" x14ac:dyDescent="0.2">
      <c r="A5" s="33" t="s">
        <v>2</v>
      </c>
    </row>
    <row r="6" spans="1:10" ht="17.25" x14ac:dyDescent="0.3">
      <c r="A6" s="3" t="s">
        <v>3</v>
      </c>
    </row>
    <row r="7" spans="1:10" ht="17.25" x14ac:dyDescent="0.3">
      <c r="A7" s="3" t="s">
        <v>39</v>
      </c>
      <c r="C7" s="1"/>
      <c r="E7" s="1"/>
    </row>
    <row r="8" spans="1:10" ht="17.25" x14ac:dyDescent="0.3">
      <c r="A8" s="3" t="s">
        <v>38</v>
      </c>
    </row>
    <row r="9" spans="1:10" ht="17.25" x14ac:dyDescent="0.3">
      <c r="A9" s="3" t="s">
        <v>4</v>
      </c>
      <c r="C9" s="1"/>
      <c r="E9" s="1"/>
    </row>
    <row r="10" spans="1:10" ht="17.25" x14ac:dyDescent="0.3">
      <c r="A10" s="3" t="s">
        <v>40</v>
      </c>
      <c r="C10" s="1"/>
      <c r="E10" s="1"/>
    </row>
    <row r="11" spans="1:10" ht="17.25" x14ac:dyDescent="0.3">
      <c r="A11" s="3" t="s">
        <v>41</v>
      </c>
    </row>
    <row r="12" spans="1:10" ht="17.25" x14ac:dyDescent="0.3">
      <c r="A12" s="3" t="s">
        <v>5</v>
      </c>
      <c r="C12" s="1"/>
      <c r="E12" s="1"/>
    </row>
    <row r="13" spans="1:10" x14ac:dyDescent="0.2">
      <c r="E13" s="1"/>
    </row>
    <row r="15" spans="1:10" x14ac:dyDescent="0.2">
      <c r="A15" s="1"/>
      <c r="C15" s="1"/>
      <c r="E15" s="1"/>
    </row>
    <row r="16" spans="1:10" x14ac:dyDescent="0.2">
      <c r="E16" s="1"/>
    </row>
    <row r="18" spans="1:3" x14ac:dyDescent="0.2">
      <c r="A18" s="1"/>
      <c r="C18" s="1"/>
    </row>
  </sheetData>
  <mergeCells count="2">
    <mergeCell ref="A1:J2"/>
    <mergeCell ref="A5:XFD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51"/>
  <sheetViews>
    <sheetView zoomScaleNormal="100" workbookViewId="0">
      <selection activeCell="B11" sqref="B11"/>
    </sheetView>
  </sheetViews>
  <sheetFormatPr defaultColWidth="8.375" defaultRowHeight="14.25" x14ac:dyDescent="0.2"/>
  <cols>
    <col min="1" max="1" width="19" style="1" customWidth="1"/>
    <col min="2" max="5" width="14.5" style="1" customWidth="1"/>
    <col min="6" max="6" width="16.375" style="1" customWidth="1"/>
    <col min="7" max="8" width="14.5" style="1" customWidth="1"/>
    <col min="9" max="9" width="16.5" style="1" customWidth="1"/>
    <col min="10" max="11" width="14.625" style="1" customWidth="1"/>
    <col min="12" max="13" width="8.875" style="1" customWidth="1"/>
    <col min="14" max="256" width="19" style="1" customWidth="1"/>
    <col min="257" max="1024" width="10.75" style="1" customWidth="1"/>
  </cols>
  <sheetData>
    <row r="1" spans="1:10" ht="15" customHeight="1" x14ac:dyDescent="0.2">
      <c r="A1" s="38" t="s">
        <v>6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15" customHeight="1" x14ac:dyDescent="0.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10" ht="15" customHeight="1" x14ac:dyDescent="0.2">
      <c r="A3" s="39" t="s">
        <v>7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ht="15" customHeight="1" x14ac:dyDescent="0.2">
      <c r="B4" s="4"/>
      <c r="C4" s="4"/>
      <c r="D4" s="4"/>
      <c r="E4" s="4"/>
      <c r="F4" s="4"/>
      <c r="G4" s="4"/>
    </row>
    <row r="5" spans="1:10" ht="15" customHeight="1" x14ac:dyDescent="0.2">
      <c r="B5" s="4"/>
      <c r="C5" s="4"/>
      <c r="D5" s="4"/>
      <c r="E5" s="4"/>
    </row>
    <row r="7" spans="1:10" ht="15" customHeight="1" x14ac:dyDescent="0.2">
      <c r="A7" s="40" t="s">
        <v>8</v>
      </c>
      <c r="B7" s="40"/>
      <c r="C7" s="40"/>
      <c r="D7" s="40"/>
      <c r="E7" s="40"/>
      <c r="F7" s="40"/>
      <c r="G7" s="40"/>
      <c r="H7" s="40"/>
      <c r="I7" s="40"/>
      <c r="J7" s="40"/>
    </row>
    <row r="8" spans="1:10" ht="15" customHeight="1" x14ac:dyDescent="0.2">
      <c r="A8" s="5"/>
      <c r="B8" s="6" t="s">
        <v>9</v>
      </c>
      <c r="C8" s="6" t="s">
        <v>10</v>
      </c>
      <c r="D8" s="36" t="s">
        <v>11</v>
      </c>
      <c r="E8" s="36"/>
      <c r="F8" s="36"/>
      <c r="G8" s="36" t="s">
        <v>12</v>
      </c>
      <c r="H8" s="36"/>
      <c r="I8" s="36"/>
      <c r="J8" s="6" t="s">
        <v>13</v>
      </c>
    </row>
    <row r="9" spans="1:10" s="4" customFormat="1" ht="15" customHeight="1" x14ac:dyDescent="0.25">
      <c r="A9" s="7" t="s">
        <v>14</v>
      </c>
      <c r="B9" s="8"/>
      <c r="C9" s="9" t="s">
        <v>15</v>
      </c>
      <c r="D9" s="9" t="s">
        <v>16</v>
      </c>
      <c r="E9" s="9" t="s">
        <v>17</v>
      </c>
      <c r="F9" s="9" t="s">
        <v>18</v>
      </c>
      <c r="G9" s="9" t="s">
        <v>19</v>
      </c>
      <c r="H9" s="9" t="s">
        <v>20</v>
      </c>
      <c r="I9" s="9" t="s">
        <v>21</v>
      </c>
      <c r="J9" s="9" t="s">
        <v>22</v>
      </c>
    </row>
    <row r="10" spans="1:10" ht="15" customHeight="1" x14ac:dyDescent="0.25">
      <c r="A10" s="10" t="s">
        <v>23</v>
      </c>
      <c r="B10" s="11">
        <v>263</v>
      </c>
      <c r="C10" s="12">
        <v>2</v>
      </c>
      <c r="D10" s="12">
        <v>2.2000000000000002</v>
      </c>
      <c r="E10" s="12">
        <v>6</v>
      </c>
      <c r="F10" s="12">
        <v>128</v>
      </c>
      <c r="G10" s="12">
        <v>175</v>
      </c>
      <c r="H10" s="13">
        <f>73.9*7.9*161.6</f>
        <v>94343.696000000011</v>
      </c>
      <c r="I10" s="12">
        <v>5100</v>
      </c>
      <c r="J10" s="12">
        <v>64</v>
      </c>
    </row>
    <row r="11" spans="1:10" ht="15" customHeight="1" x14ac:dyDescent="0.25">
      <c r="A11" s="10" t="s">
        <v>24</v>
      </c>
      <c r="B11" s="11">
        <v>209.99</v>
      </c>
      <c r="C11" s="12">
        <v>2.5</v>
      </c>
      <c r="D11" s="12">
        <v>2.2999999999999998</v>
      </c>
      <c r="E11" s="12">
        <v>4</v>
      </c>
      <c r="F11" s="12">
        <v>128</v>
      </c>
      <c r="G11" s="12">
        <v>196</v>
      </c>
      <c r="H11" s="13">
        <f>76.85*8.27*167.48</f>
        <v>106441.83025999999</v>
      </c>
      <c r="I11" s="12">
        <v>6000</v>
      </c>
      <c r="J11" s="12">
        <v>50</v>
      </c>
    </row>
    <row r="12" spans="1:10" ht="15" customHeight="1" x14ac:dyDescent="0.25">
      <c r="A12" s="10" t="s">
        <v>25</v>
      </c>
      <c r="B12" s="11">
        <v>297</v>
      </c>
      <c r="C12" s="12">
        <v>1.8</v>
      </c>
      <c r="D12" s="12">
        <v>2.6</v>
      </c>
      <c r="E12" s="12">
        <v>8</v>
      </c>
      <c r="F12" s="12">
        <v>256</v>
      </c>
      <c r="G12" s="12">
        <v>199</v>
      </c>
      <c r="H12" s="13">
        <f>78.1*8.2*161.3</f>
        <v>103299.74599999998</v>
      </c>
      <c r="I12" s="12">
        <v>5000</v>
      </c>
      <c r="J12" s="12">
        <v>48</v>
      </c>
    </row>
    <row r="13" spans="1:10" ht="15" customHeight="1" x14ac:dyDescent="0.25">
      <c r="A13" s="10" t="s">
        <v>26</v>
      </c>
      <c r="B13" s="11">
        <v>239.99</v>
      </c>
      <c r="C13" s="12">
        <v>1.9</v>
      </c>
      <c r="D13" s="12">
        <v>2.6</v>
      </c>
      <c r="E13" s="12">
        <v>6</v>
      </c>
      <c r="F13" s="12">
        <v>128</v>
      </c>
      <c r="G13" s="12">
        <v>187</v>
      </c>
      <c r="H13" s="13">
        <f>76*8*163</f>
        <v>99104</v>
      </c>
      <c r="I13" s="12">
        <v>5000</v>
      </c>
      <c r="J13" s="12">
        <v>50</v>
      </c>
    </row>
    <row r="14" spans="1:10" ht="15" customHeight="1" x14ac:dyDescent="0.25">
      <c r="A14" s="10" t="s">
        <v>27</v>
      </c>
      <c r="B14" s="11">
        <v>223.99</v>
      </c>
      <c r="C14" s="12">
        <v>1.7</v>
      </c>
      <c r="D14" s="12">
        <v>2.0499999999999998</v>
      </c>
      <c r="E14" s="12">
        <v>8</v>
      </c>
      <c r="F14" s="12">
        <v>256</v>
      </c>
      <c r="G14" s="12">
        <v>176</v>
      </c>
      <c r="H14" s="13">
        <f>73.9*8.1*159.9</f>
        <v>95714.541000000012</v>
      </c>
      <c r="I14" s="12">
        <v>5000</v>
      </c>
      <c r="J14" s="12">
        <v>108</v>
      </c>
    </row>
    <row r="15" spans="1:10" ht="15" customHeight="1" x14ac:dyDescent="0.25">
      <c r="A15" s="14" t="s">
        <v>28</v>
      </c>
      <c r="B15" s="15" t="s">
        <v>29</v>
      </c>
      <c r="C15" s="16"/>
      <c r="D15" s="16"/>
      <c r="E15" s="16"/>
      <c r="F15" s="16"/>
      <c r="G15" s="16"/>
      <c r="H15" s="16"/>
      <c r="I15" s="16"/>
      <c r="J15" s="16"/>
    </row>
    <row r="17" spans="1:11" ht="15" customHeight="1" x14ac:dyDescent="0.2">
      <c r="A17" s="35" t="s">
        <v>30</v>
      </c>
      <c r="B17" s="35"/>
      <c r="C17" s="35"/>
      <c r="D17" s="35"/>
      <c r="E17" s="35"/>
      <c r="F17" s="35"/>
      <c r="G17" s="35"/>
      <c r="H17" s="35"/>
      <c r="I17" s="35"/>
      <c r="J17" s="35"/>
    </row>
    <row r="18" spans="1:11" ht="15" customHeight="1" x14ac:dyDescent="0.2">
      <c r="A18" s="5"/>
      <c r="B18" s="6" t="s">
        <v>9</v>
      </c>
      <c r="C18" s="6" t="s">
        <v>31</v>
      </c>
      <c r="D18" s="36" t="s">
        <v>11</v>
      </c>
      <c r="E18" s="36"/>
      <c r="F18" s="36"/>
      <c r="G18" s="36" t="s">
        <v>12</v>
      </c>
      <c r="H18" s="36"/>
      <c r="I18" s="36"/>
      <c r="J18" s="6" t="s">
        <v>13</v>
      </c>
    </row>
    <row r="19" spans="1:11" ht="15" customHeight="1" x14ac:dyDescent="0.25">
      <c r="A19" s="7"/>
      <c r="B19" s="8"/>
      <c r="C19" s="9"/>
      <c r="D19" s="9" t="s">
        <v>16</v>
      </c>
      <c r="E19" s="9" t="s">
        <v>17</v>
      </c>
      <c r="F19" s="9" t="s">
        <v>18</v>
      </c>
      <c r="G19" s="9" t="s">
        <v>19</v>
      </c>
      <c r="H19" s="9" t="s">
        <v>20</v>
      </c>
      <c r="I19" s="9" t="s">
        <v>21</v>
      </c>
      <c r="J19" s="9" t="s">
        <v>22</v>
      </c>
    </row>
    <row r="20" spans="1:11" ht="15" customHeight="1" x14ac:dyDescent="0.2">
      <c r="A20" s="17"/>
      <c r="B20" s="17"/>
      <c r="C20" s="17"/>
      <c r="D20" s="18">
        <v>0.1</v>
      </c>
      <c r="E20" s="19">
        <v>0.05</v>
      </c>
      <c r="F20" s="19">
        <v>0.05</v>
      </c>
      <c r="G20" s="20">
        <v>0.1</v>
      </c>
      <c r="H20" s="21">
        <v>0.1</v>
      </c>
      <c r="I20" s="21">
        <v>0.1</v>
      </c>
      <c r="J20" s="22"/>
    </row>
    <row r="21" spans="1:11" ht="15" customHeight="1" x14ac:dyDescent="0.2">
      <c r="A21" s="23" t="s">
        <v>32</v>
      </c>
      <c r="B21" s="20">
        <v>0.2</v>
      </c>
      <c r="C21" s="21">
        <v>0.1</v>
      </c>
      <c r="D21" s="37">
        <f>SUM(D20:F20)</f>
        <v>0.2</v>
      </c>
      <c r="E21" s="37"/>
      <c r="F21" s="37"/>
      <c r="G21" s="37">
        <v>0.3</v>
      </c>
      <c r="H21" s="37"/>
      <c r="I21" s="37"/>
      <c r="J21" s="20">
        <v>0.2</v>
      </c>
      <c r="K21" s="24"/>
    </row>
    <row r="24" spans="1:11" ht="15" customHeight="1" x14ac:dyDescent="0.2">
      <c r="A24" s="35" t="s">
        <v>33</v>
      </c>
      <c r="B24" s="35"/>
      <c r="C24" s="35"/>
      <c r="D24" s="35"/>
      <c r="E24" s="35"/>
      <c r="F24" s="35"/>
      <c r="G24" s="35"/>
      <c r="H24" s="35"/>
      <c r="I24" s="35"/>
      <c r="J24" s="35"/>
    </row>
    <row r="25" spans="1:11" ht="15" customHeight="1" x14ac:dyDescent="0.2">
      <c r="A25" s="5"/>
      <c r="B25" s="6" t="s">
        <v>9</v>
      </c>
      <c r="C25" s="6" t="s">
        <v>10</v>
      </c>
      <c r="D25" s="36" t="s">
        <v>11</v>
      </c>
      <c r="E25" s="36"/>
      <c r="F25" s="36"/>
      <c r="G25" s="36" t="s">
        <v>12</v>
      </c>
      <c r="H25" s="36"/>
      <c r="I25" s="36"/>
      <c r="J25" s="6" t="s">
        <v>13</v>
      </c>
    </row>
    <row r="26" spans="1:11" ht="15" customHeight="1" x14ac:dyDescent="0.25">
      <c r="A26" s="7" t="s">
        <v>14</v>
      </c>
      <c r="B26" s="8"/>
      <c r="C26" s="9" t="s">
        <v>15</v>
      </c>
      <c r="D26" s="9" t="s">
        <v>16</v>
      </c>
      <c r="E26" s="9" t="s">
        <v>17</v>
      </c>
      <c r="F26" s="9" t="s">
        <v>18</v>
      </c>
      <c r="G26" s="9" t="s">
        <v>19</v>
      </c>
      <c r="H26" s="9" t="s">
        <v>20</v>
      </c>
      <c r="I26" s="9" t="s">
        <v>21</v>
      </c>
      <c r="J26" s="9" t="s">
        <v>22</v>
      </c>
    </row>
    <row r="27" spans="1:11" ht="15" customHeight="1" x14ac:dyDescent="0.2">
      <c r="A27" s="10" t="s">
        <v>23</v>
      </c>
      <c r="B27" s="25">
        <f>1-B10/MAX($B$10:$B$14)</f>
        <v>0.11447811447811451</v>
      </c>
      <c r="C27" s="25">
        <f>1-C10/MAX($C$10:$C$14)</f>
        <v>0.19999999999999996</v>
      </c>
      <c r="D27" s="25">
        <f>D10/MAX($D$10:$D$14)</f>
        <v>0.84615384615384615</v>
      </c>
      <c r="E27" s="25">
        <f>E10/MAX($E$10:$E$14)</f>
        <v>0.75</v>
      </c>
      <c r="F27" s="25">
        <f>F10/MAX($F$10:$F$14)</f>
        <v>0.5</v>
      </c>
      <c r="G27" s="25">
        <f>1-G10/MAX($G$10:$G$14)</f>
        <v>0.12060301507537685</v>
      </c>
      <c r="H27" s="25">
        <f>1-H10/MAX($H$10:$H$14)</f>
        <v>0.11365958505644336</v>
      </c>
      <c r="I27" s="25">
        <f>I10/MAX($I$10:$I$14)</f>
        <v>0.85</v>
      </c>
      <c r="J27" s="25">
        <f>J10/MAX($J$10:$J$14)</f>
        <v>0.59259259259259256</v>
      </c>
    </row>
    <row r="28" spans="1:11" ht="15" customHeight="1" x14ac:dyDescent="0.2">
      <c r="A28" s="10" t="s">
        <v>24</v>
      </c>
      <c r="B28" s="25">
        <f>1-B11/MAX($B$10:$B$14)</f>
        <v>0.29296296296296298</v>
      </c>
      <c r="C28" s="25">
        <f>1-C11/MAX($C$10:$C$14)</f>
        <v>0</v>
      </c>
      <c r="D28" s="25">
        <f>D11/MAX($D$10:$D$14)</f>
        <v>0.88461538461538447</v>
      </c>
      <c r="E28" s="25">
        <f>E11/MAX($E$10:$E$14)</f>
        <v>0.5</v>
      </c>
      <c r="F28" s="25">
        <f>F11/MAX($F$10:$F$14)</f>
        <v>0.5</v>
      </c>
      <c r="G28" s="25">
        <f>1-G11/MAX($G$10:$G$14)</f>
        <v>1.5075376884422065E-2</v>
      </c>
      <c r="H28" s="25">
        <f>1-H11/MAX($H$10:$H$14)</f>
        <v>0</v>
      </c>
      <c r="I28" s="25">
        <f>I11/MAX($I$10:$I$14)</f>
        <v>1</v>
      </c>
      <c r="J28" s="25">
        <f>J11/MAX($J$10:$J$14)</f>
        <v>0.46296296296296297</v>
      </c>
    </row>
    <row r="29" spans="1:11" ht="15" customHeight="1" x14ac:dyDescent="0.2">
      <c r="A29" s="10" t="s">
        <v>25</v>
      </c>
      <c r="B29" s="25">
        <f>1-B12/MAX($B$10:$B$14)</f>
        <v>0</v>
      </c>
      <c r="C29" s="25">
        <f>1-C12/MAX($C$10:$C$14)</f>
        <v>0.28000000000000003</v>
      </c>
      <c r="D29" s="25">
        <f>D12/MAX($D$10:$D$14)</f>
        <v>1</v>
      </c>
      <c r="E29" s="25">
        <f>E12/MAX($E$10:$E$14)</f>
        <v>1</v>
      </c>
      <c r="F29" s="25">
        <f>F12/MAX($F$10:$F$14)</f>
        <v>1</v>
      </c>
      <c r="G29" s="25">
        <f>1-G12/MAX($G$10:$G$14)</f>
        <v>0</v>
      </c>
      <c r="H29" s="25">
        <f>1-H12/MAX($H$10:$H$14)</f>
        <v>2.9519261857157031E-2</v>
      </c>
      <c r="I29" s="25">
        <f>I12/MAX($I$10:$I$14)</f>
        <v>0.83333333333333337</v>
      </c>
      <c r="J29" s="25">
        <f>J12/MAX($J$10:$J$14)</f>
        <v>0.44444444444444442</v>
      </c>
    </row>
    <row r="30" spans="1:11" ht="15" customHeight="1" x14ac:dyDescent="0.2">
      <c r="A30" s="10" t="s">
        <v>26</v>
      </c>
      <c r="B30" s="25">
        <f>1-B13/MAX($B$10:$B$14)</f>
        <v>0.19195286195286188</v>
      </c>
      <c r="C30" s="25">
        <f>1-C13/MAX($C$10:$C$14)</f>
        <v>0.24</v>
      </c>
      <c r="D30" s="25">
        <f>D13/MAX($D$10:$D$14)</f>
        <v>1</v>
      </c>
      <c r="E30" s="25">
        <f>E13/MAX($E$10:$E$14)</f>
        <v>0.75</v>
      </c>
      <c r="F30" s="25">
        <f>F13/MAX($F$10:$F$14)</f>
        <v>0.5</v>
      </c>
      <c r="G30" s="25">
        <f>1-G13/MAX($G$10:$G$14)</f>
        <v>6.0301507537688481E-2</v>
      </c>
      <c r="H30" s="25">
        <f>1-H13/MAX($H$10:$H$14)</f>
        <v>6.893746793038269E-2</v>
      </c>
      <c r="I30" s="25">
        <f>I13/MAX($I$10:$I$14)</f>
        <v>0.83333333333333337</v>
      </c>
      <c r="J30" s="25">
        <f>J13/MAX($J$10:$J$14)</f>
        <v>0.46296296296296297</v>
      </c>
    </row>
    <row r="31" spans="1:11" ht="15" customHeight="1" x14ac:dyDescent="0.2">
      <c r="A31" s="10" t="s">
        <v>27</v>
      </c>
      <c r="B31" s="25">
        <f>1-B14/MAX($B$10:$B$14)</f>
        <v>0.24582491582491584</v>
      </c>
      <c r="C31" s="25">
        <f>1-C14/MAX($C$10:$C$14)</f>
        <v>0.32000000000000006</v>
      </c>
      <c r="D31" s="25">
        <f>D14/MAX($D$10:$D$14)</f>
        <v>0.78846153846153832</v>
      </c>
      <c r="E31" s="25">
        <f>E14/MAX($E$10:$E$14)</f>
        <v>1</v>
      </c>
      <c r="F31" s="25">
        <f>F14/MAX($F$10:$F$14)</f>
        <v>1</v>
      </c>
      <c r="G31" s="25">
        <f>1-G14/MAX($G$10:$G$14)</f>
        <v>0.11557788944723613</v>
      </c>
      <c r="H31" s="25">
        <f>1-H14/MAX($H$10:$H$14)</f>
        <v>0.10078076667600488</v>
      </c>
      <c r="I31" s="25">
        <f>I14/MAX($I$10:$I$14)</f>
        <v>0.83333333333333337</v>
      </c>
      <c r="J31" s="25">
        <f>J14/MAX($J$10:$J$14)</f>
        <v>1</v>
      </c>
    </row>
    <row r="34" spans="1:11" ht="15" customHeight="1" x14ac:dyDescent="0.2">
      <c r="A34" s="35" t="s">
        <v>34</v>
      </c>
      <c r="B34" s="35"/>
      <c r="C34" s="35"/>
      <c r="D34" s="35"/>
      <c r="E34" s="35"/>
      <c r="F34" s="35"/>
      <c r="G34" s="35"/>
      <c r="H34" s="35"/>
      <c r="I34" s="35"/>
      <c r="J34" s="35"/>
      <c r="K34" s="26" t="s">
        <v>35</v>
      </c>
    </row>
    <row r="35" spans="1:11" ht="15" customHeight="1" x14ac:dyDescent="0.2">
      <c r="A35" s="5"/>
      <c r="B35" s="6" t="s">
        <v>9</v>
      </c>
      <c r="C35" s="6" t="s">
        <v>10</v>
      </c>
      <c r="D35" s="36" t="s">
        <v>11</v>
      </c>
      <c r="E35" s="36"/>
      <c r="F35" s="36"/>
      <c r="G35" s="36" t="s">
        <v>12</v>
      </c>
      <c r="H35" s="36"/>
      <c r="I35" s="36"/>
      <c r="J35" s="6" t="s">
        <v>13</v>
      </c>
      <c r="K35" s="34"/>
    </row>
    <row r="36" spans="1:11" ht="15" customHeight="1" x14ac:dyDescent="0.25">
      <c r="A36" s="7" t="s">
        <v>14</v>
      </c>
      <c r="B36" s="8"/>
      <c r="C36" s="9" t="s">
        <v>15</v>
      </c>
      <c r="D36" s="9" t="s">
        <v>16</v>
      </c>
      <c r="E36" s="9" t="s">
        <v>17</v>
      </c>
      <c r="F36" s="9" t="s">
        <v>18</v>
      </c>
      <c r="G36" s="9" t="s">
        <v>19</v>
      </c>
      <c r="H36" s="9" t="s">
        <v>20</v>
      </c>
      <c r="I36" s="9" t="s">
        <v>21</v>
      </c>
      <c r="J36" s="9" t="s">
        <v>22</v>
      </c>
      <c r="K36" s="34"/>
    </row>
    <row r="37" spans="1:11" ht="15" customHeight="1" x14ac:dyDescent="0.2">
      <c r="A37" s="10" t="s">
        <v>23</v>
      </c>
      <c r="B37" s="25">
        <f>$B$21*B27</f>
        <v>2.2895622895622903E-2</v>
      </c>
      <c r="C37" s="25">
        <f>$C$21*C27</f>
        <v>1.9999999999999997E-2</v>
      </c>
      <c r="D37" s="25">
        <f>$D$20*D27</f>
        <v>8.461538461538462E-2</v>
      </c>
      <c r="E37" s="25">
        <f>$E$20*E27</f>
        <v>3.7500000000000006E-2</v>
      </c>
      <c r="F37" s="25">
        <f>$F$20*F27</f>
        <v>2.5000000000000001E-2</v>
      </c>
      <c r="G37" s="25">
        <f>$G$20*G27</f>
        <v>1.2060301507537686E-2</v>
      </c>
      <c r="H37" s="25">
        <f>$H$20*H27</f>
        <v>1.1365958505644336E-2</v>
      </c>
      <c r="I37" s="25">
        <f>$I$20*I27</f>
        <v>8.5000000000000006E-2</v>
      </c>
      <c r="J37" s="25">
        <f>$J$21*J27</f>
        <v>0.11851851851851852</v>
      </c>
      <c r="K37" s="25">
        <f>SUM(B37:J37)</f>
        <v>0.41695578604270805</v>
      </c>
    </row>
    <row r="38" spans="1:11" ht="15" customHeight="1" x14ac:dyDescent="0.2">
      <c r="A38" s="10" t="s">
        <v>24</v>
      </c>
      <c r="B38" s="25">
        <f>$B$21*B28</f>
        <v>5.8592592592592599E-2</v>
      </c>
      <c r="C38" s="25">
        <f>$C$21*C28</f>
        <v>0</v>
      </c>
      <c r="D38" s="25">
        <f>$D$20*D28</f>
        <v>8.8461538461538453E-2</v>
      </c>
      <c r="E38" s="25">
        <f>$E$20*E28</f>
        <v>2.5000000000000001E-2</v>
      </c>
      <c r="F38" s="25">
        <f>$F$20*F28</f>
        <v>2.5000000000000001E-2</v>
      </c>
      <c r="G38" s="25">
        <f>$G$20*G28</f>
        <v>1.5075376884422067E-3</v>
      </c>
      <c r="H38" s="25">
        <f>$H$20*H28</f>
        <v>0</v>
      </c>
      <c r="I38" s="25">
        <f>$I$20*I28</f>
        <v>0.1</v>
      </c>
      <c r="J38" s="25">
        <f>$J$21*J28</f>
        <v>9.2592592592592601E-2</v>
      </c>
      <c r="K38" s="25">
        <f>SUM(B38:J38)</f>
        <v>0.3911542613351659</v>
      </c>
    </row>
    <row r="39" spans="1:11" ht="15" customHeight="1" x14ac:dyDescent="0.2">
      <c r="A39" s="10" t="s">
        <v>25</v>
      </c>
      <c r="B39" s="25">
        <f>$B$21*B29</f>
        <v>0</v>
      </c>
      <c r="C39" s="25">
        <f>$C$21*C29</f>
        <v>2.8000000000000004E-2</v>
      </c>
      <c r="D39" s="25">
        <f>$D$20*D29</f>
        <v>0.1</v>
      </c>
      <c r="E39" s="25">
        <f>$E$20*E29</f>
        <v>0.05</v>
      </c>
      <c r="F39" s="25">
        <f>$F$20*F29</f>
        <v>0.05</v>
      </c>
      <c r="G39" s="25">
        <f>$G$20*G29</f>
        <v>0</v>
      </c>
      <c r="H39" s="25">
        <f>$H$20*H29</f>
        <v>2.9519261857157033E-3</v>
      </c>
      <c r="I39" s="25">
        <f>$I$20*I29</f>
        <v>8.3333333333333343E-2</v>
      </c>
      <c r="J39" s="25">
        <f>$J$21*J29</f>
        <v>8.8888888888888892E-2</v>
      </c>
      <c r="K39" s="25">
        <f>SUM(B39:J39)</f>
        <v>0.40317414840793797</v>
      </c>
    </row>
    <row r="40" spans="1:11" ht="15" customHeight="1" x14ac:dyDescent="0.2">
      <c r="A40" s="10" t="s">
        <v>26</v>
      </c>
      <c r="B40" s="25">
        <f>$B$21*B30</f>
        <v>3.8390572390572378E-2</v>
      </c>
      <c r="C40" s="25">
        <f>$C$21*C30</f>
        <v>2.4E-2</v>
      </c>
      <c r="D40" s="25">
        <f>$D$20*D30</f>
        <v>0.1</v>
      </c>
      <c r="E40" s="25">
        <f>$E$20*E30</f>
        <v>3.7500000000000006E-2</v>
      </c>
      <c r="F40" s="25">
        <f>$F$20*F30</f>
        <v>2.5000000000000001E-2</v>
      </c>
      <c r="G40" s="25">
        <f>$G$20*G30</f>
        <v>6.0301507537688483E-3</v>
      </c>
      <c r="H40" s="25">
        <f>$H$20*H30</f>
        <v>6.8937467930382697E-3</v>
      </c>
      <c r="I40" s="25">
        <f>$I$20*I30</f>
        <v>8.3333333333333343E-2</v>
      </c>
      <c r="J40" s="25">
        <f>$J$21*J30</f>
        <v>9.2592592592592601E-2</v>
      </c>
      <c r="K40" s="25">
        <f>SUM(B40:J40)</f>
        <v>0.41374039586330547</v>
      </c>
    </row>
    <row r="41" spans="1:11" ht="15" customHeight="1" x14ac:dyDescent="0.2">
      <c r="A41" s="10" t="s">
        <v>27</v>
      </c>
      <c r="B41" s="25">
        <f>$B$21*B31</f>
        <v>4.9164983164983168E-2</v>
      </c>
      <c r="C41" s="25">
        <f>$C$21*C31</f>
        <v>3.2000000000000008E-2</v>
      </c>
      <c r="D41" s="25">
        <f>$D$20*D31</f>
        <v>7.8846153846153844E-2</v>
      </c>
      <c r="E41" s="25">
        <f>$E$20*E31</f>
        <v>0.05</v>
      </c>
      <c r="F41" s="25">
        <f>$F$20*F31</f>
        <v>0.05</v>
      </c>
      <c r="G41" s="25">
        <f>$G$20*G31</f>
        <v>1.1557788944723613E-2</v>
      </c>
      <c r="H41" s="25">
        <f>$H$20*H31</f>
        <v>1.0078076667600489E-2</v>
      </c>
      <c r="I41" s="25">
        <f>$I$20*I31</f>
        <v>8.3333333333333343E-2</v>
      </c>
      <c r="J41" s="25">
        <f>$J$21*J31</f>
        <v>0.2</v>
      </c>
      <c r="K41" s="25">
        <f>SUM(B41:J41)</f>
        <v>0.56498033595679442</v>
      </c>
    </row>
    <row r="43" spans="1:11" ht="15" customHeight="1" x14ac:dyDescent="0.2">
      <c r="A43" s="35" t="s">
        <v>34</v>
      </c>
      <c r="B43" s="35"/>
      <c r="C43" s="35"/>
      <c r="D43" s="35"/>
      <c r="E43" s="35"/>
      <c r="F43" s="35"/>
      <c r="G43" s="35"/>
    </row>
    <row r="44" spans="1:11" ht="15" customHeight="1" x14ac:dyDescent="0.2">
      <c r="A44" s="27" t="s">
        <v>14</v>
      </c>
      <c r="B44" s="23" t="s">
        <v>36</v>
      </c>
      <c r="C44" s="23" t="s">
        <v>31</v>
      </c>
      <c r="D44" s="23" t="s">
        <v>11</v>
      </c>
      <c r="E44" s="23" t="s">
        <v>12</v>
      </c>
      <c r="F44" s="23" t="s">
        <v>13</v>
      </c>
      <c r="G44" s="28" t="s">
        <v>35</v>
      </c>
    </row>
    <row r="45" spans="1:11" ht="15" customHeight="1" x14ac:dyDescent="0.2">
      <c r="A45" s="10" t="s">
        <v>23</v>
      </c>
      <c r="B45" s="25">
        <f>$B$21*B27</f>
        <v>2.2895622895622903E-2</v>
      </c>
      <c r="C45" s="25">
        <f>$C$21*C27</f>
        <v>1.9999999999999997E-2</v>
      </c>
      <c r="D45" s="25">
        <f>SUM(D37:F37)</f>
        <v>0.14711538461538462</v>
      </c>
      <c r="E45" s="25">
        <f>SUM(G37:I37)</f>
        <v>0.10842626001318204</v>
      </c>
      <c r="F45" s="25">
        <f>$J$21*J27</f>
        <v>0.11851851851851852</v>
      </c>
      <c r="G45" s="25">
        <f>SUM(B45:F45)</f>
        <v>0.41695578604270805</v>
      </c>
    </row>
    <row r="46" spans="1:11" ht="15" customHeight="1" x14ac:dyDescent="0.2">
      <c r="A46" s="10" t="s">
        <v>24</v>
      </c>
      <c r="B46" s="25">
        <f>$B$21*B28</f>
        <v>5.8592592592592599E-2</v>
      </c>
      <c r="C46" s="25">
        <f>$C$21*C28</f>
        <v>0</v>
      </c>
      <c r="D46" s="25">
        <f>SUM(D38:F38)</f>
        <v>0.13846153846153844</v>
      </c>
      <c r="E46" s="25">
        <f>SUM(G38:I38)</f>
        <v>0.10150753768844221</v>
      </c>
      <c r="F46" s="25">
        <f>$J$21*J28</f>
        <v>9.2592592592592601E-2</v>
      </c>
      <c r="G46" s="25">
        <f>SUM(B46:F46)</f>
        <v>0.3911542613351659</v>
      </c>
    </row>
    <row r="47" spans="1:11" ht="15" customHeight="1" x14ac:dyDescent="0.2">
      <c r="A47" s="10" t="s">
        <v>25</v>
      </c>
      <c r="B47" s="25">
        <f>$B$21*B29</f>
        <v>0</v>
      </c>
      <c r="C47" s="25">
        <f>$C$21*C29</f>
        <v>2.8000000000000004E-2</v>
      </c>
      <c r="D47" s="25">
        <f>SUM(D39:F39)</f>
        <v>0.2</v>
      </c>
      <c r="E47" s="25">
        <f>SUM(G39:I39)</f>
        <v>8.6285259519049043E-2</v>
      </c>
      <c r="F47" s="25">
        <f>$J$21*J29</f>
        <v>8.8888888888888892E-2</v>
      </c>
      <c r="G47" s="25">
        <f>SUM(B47:F47)</f>
        <v>0.40317414840793797</v>
      </c>
    </row>
    <row r="48" spans="1:11" ht="15" customHeight="1" x14ac:dyDescent="0.2">
      <c r="A48" s="10" t="s">
        <v>26</v>
      </c>
      <c r="B48" s="25">
        <f>$B$21*B30</f>
        <v>3.8390572390572378E-2</v>
      </c>
      <c r="C48" s="25">
        <f>$C$21*C30</f>
        <v>2.4E-2</v>
      </c>
      <c r="D48" s="25">
        <f>SUM(D40:F40)</f>
        <v>0.16250000000000001</v>
      </c>
      <c r="E48" s="25">
        <f>SUM(G40:I40)</f>
        <v>9.625723088014046E-2</v>
      </c>
      <c r="F48" s="25">
        <f>$J$21*J30</f>
        <v>9.2592592592592601E-2</v>
      </c>
      <c r="G48" s="25">
        <f>SUM(B48:F48)</f>
        <v>0.41374039586330547</v>
      </c>
    </row>
    <row r="49" spans="1:7" ht="15" customHeight="1" x14ac:dyDescent="0.2">
      <c r="A49" s="10" t="s">
        <v>27</v>
      </c>
      <c r="B49" s="25">
        <f>$B$21*B31</f>
        <v>4.9164983164983168E-2</v>
      </c>
      <c r="C49" s="25">
        <f>$C$21*C31</f>
        <v>3.2000000000000008E-2</v>
      </c>
      <c r="D49" s="25">
        <f>SUM(D41:F41)</f>
        <v>0.17884615384615382</v>
      </c>
      <c r="E49" s="25">
        <f>SUM(G41:I41)</f>
        <v>0.10496919894565744</v>
      </c>
      <c r="F49" s="25">
        <f>$J$21*J31</f>
        <v>0.2</v>
      </c>
      <c r="G49" s="25">
        <f>SUM(B49:F49)</f>
        <v>0.56498033595679442</v>
      </c>
    </row>
    <row r="51" spans="1:7" x14ac:dyDescent="0.2">
      <c r="A51" s="29" t="s">
        <v>37</v>
      </c>
      <c r="B51" s="30">
        <f>MAX(G46:G49)</f>
        <v>0.56498033595679442</v>
      </c>
      <c r="C51" s="31" t="str">
        <f>INDEX(A46:A49,MATCH(B51,G46:G49,0),1)</f>
        <v>Redmi Note 12 S</v>
      </c>
    </row>
  </sheetData>
  <mergeCells count="18">
    <mergeCell ref="A1:J2"/>
    <mergeCell ref="A3:J3"/>
    <mergeCell ref="A7:J7"/>
    <mergeCell ref="D8:F8"/>
    <mergeCell ref="G8:I8"/>
    <mergeCell ref="A17:J17"/>
    <mergeCell ref="D18:F18"/>
    <mergeCell ref="G18:I18"/>
    <mergeCell ref="D21:F21"/>
    <mergeCell ref="G21:I21"/>
    <mergeCell ref="K35:K36"/>
    <mergeCell ref="A43:G43"/>
    <mergeCell ref="A24:J24"/>
    <mergeCell ref="D25:F25"/>
    <mergeCell ref="G25:I25"/>
    <mergeCell ref="A34:J34"/>
    <mergeCell ref="D35:F35"/>
    <mergeCell ref="G35:I35"/>
  </mergeCells>
  <conditionalFormatting sqref="B45:B49">
    <cfRule type="colorScale" priority="2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C45:C49">
    <cfRule type="colorScale" priority="3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D45:D49">
    <cfRule type="colorScale" priority="4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E45:E49">
    <cfRule type="colorScale" priority="5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F45:F49">
    <cfRule type="colorScale" priority="6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G45:G49">
    <cfRule type="colorScale" priority="7">
      <colorScale>
        <cfvo type="min"/>
        <cfvo type="percentile" val="50"/>
        <cfvo type="max"/>
        <color rgb="FFFF0000"/>
        <color rgb="FFFFFF00"/>
        <color rgb="FF00A933"/>
      </colorScale>
    </cfRule>
  </conditionalFormatting>
  <hyperlinks>
    <hyperlink ref="B15" r:id="rId1" xr:uid="{00000000-0004-0000-0100-000000000000}"/>
  </hyperlinks>
  <pageMargins left="0.74791666666666701" right="0.74791666666666701" top="1.27986111111111" bottom="1.27986111111111" header="0.511811023622047" footer="0.511811023622047"/>
  <pageSetup paperSize="9" pageOrder="overThenDown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60" zoomScaleNormal="60" workbookViewId="0">
      <selection activeCell="M21" sqref="M21"/>
    </sheetView>
  </sheetViews>
  <sheetFormatPr defaultColWidth="8.375" defaultRowHeight="14.25" x14ac:dyDescent="0.2"/>
  <sheetData/>
  <pageMargins left="0.7" right="0.7" top="1.0458333333333301" bottom="1.0458333333333301" header="0.511811023622047" footer="0.511811023622047"/>
  <pageSetup paperSize="9" pageOrder="overThenDown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D1A4C46F9DF340B00409C6B9ED12C1" ma:contentTypeVersion="15" ma:contentTypeDescription="Utwórz nowy dokument." ma:contentTypeScope="" ma:versionID="ea3c6b89e5b2f63f9c673131913526a4">
  <xsd:schema xmlns:xsd="http://www.w3.org/2001/XMLSchema" xmlns:xs="http://www.w3.org/2001/XMLSchema" xmlns:p="http://schemas.microsoft.com/office/2006/metadata/properties" xmlns:ns2="a92fe6ce-cc5e-4661-b3e6-d9d5535f70b5" xmlns:ns3="d9bddfac-6dc9-4958-8f35-4d0da3af229b" targetNamespace="http://schemas.microsoft.com/office/2006/metadata/properties" ma:root="true" ma:fieldsID="1d298d80043a1406bbee35aad13b0ffa" ns2:_="" ns3:_="">
    <xsd:import namespace="a92fe6ce-cc5e-4661-b3e6-d9d5535f70b5"/>
    <xsd:import namespace="d9bddfac-6dc9-4958-8f35-4d0da3af22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fe6ce-cc5e-4661-b3e6-d9d5535f70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i obrazów" ma:readOnly="false" ma:fieldId="{5cf76f15-5ced-4ddc-b409-7134ff3c332f}" ma:taxonomyMulti="true" ma:sspId="dfb4df37-903f-415b-817d-12eb03f331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ddfac-6dc9-4958-8f35-4d0da3af229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4652e19-0f91-4064-a28d-12f01e91685a}" ma:internalName="TaxCatchAll" ma:showField="CatchAllData" ma:web="d9bddfac-6dc9-4958-8f35-4d0da3af22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2fe6ce-cc5e-4661-b3e6-d9d5535f70b5">
      <Terms xmlns="http://schemas.microsoft.com/office/infopath/2007/PartnerControls"/>
    </lcf76f155ced4ddcb4097134ff3c332f>
    <TaxCatchAll xmlns="d9bddfac-6dc9-4958-8f35-4d0da3af229b" xsi:nil="true"/>
  </documentManagement>
</p:properties>
</file>

<file path=customXml/itemProps1.xml><?xml version="1.0" encoding="utf-8"?>
<ds:datastoreItem xmlns:ds="http://schemas.openxmlformats.org/officeDocument/2006/customXml" ds:itemID="{168AB095-56D6-492E-ABA1-C49A0410E204}"/>
</file>

<file path=customXml/itemProps2.xml><?xml version="1.0" encoding="utf-8"?>
<ds:datastoreItem xmlns:ds="http://schemas.openxmlformats.org/officeDocument/2006/customXml" ds:itemID="{6043F032-6B58-4AA8-91BF-6BF0635F150B}"/>
</file>

<file path=customXml/itemProps3.xml><?xml version="1.0" encoding="utf-8"?>
<ds:datastoreItem xmlns:ds="http://schemas.openxmlformats.org/officeDocument/2006/customXml" ds:itemID="{114DD7BC-BE27-422D-B978-E44EF66E5EDB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VPOM</vt:lpstr>
      <vt:lpstr>Model</vt:lpstr>
      <vt:lpstr>Graph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Roman Gumzej</dc:creator>
  <dc:description/>
  <cp:lastModifiedBy>Roman Gumzej</cp:lastModifiedBy>
  <cp:revision>18</cp:revision>
  <dcterms:created xsi:type="dcterms:W3CDTF">2017-09-13T06:51:44Z</dcterms:created>
  <dcterms:modified xsi:type="dcterms:W3CDTF">2024-01-17T11:37:18Z</dcterms:modified>
  <dc:language>sl-SI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0x010100C5D1A4C46F9DF340B00409C6B9ED12C1</vt:lpwstr>
  </property>
</Properties>
</file>